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paula.mora\Pictures\Plan de Gestión\"/>
    </mc:Choice>
  </mc:AlternateContent>
  <xr:revisionPtr revIDLastSave="0" documentId="8_{022AA1A2-76BB-4284-8B6A-29AFD624E3C4}" xr6:coauthVersionLast="45" xr6:coauthVersionMax="45" xr10:uidLastSave="{00000000-0000-0000-0000-000000000000}"/>
  <bookViews>
    <workbookView xWindow="-120" yWindow="-120" windowWidth="29040" windowHeight="15840" xr2:uid="{00000000-000D-0000-FFFF-FFFF00000000}"/>
  </bookViews>
  <sheets>
    <sheet name="Hoja1" sheetId="1" r:id="rId1"/>
  </sheets>
  <externalReferences>
    <externalReference r:id="rId2"/>
    <externalReference r:id="rId3"/>
  </externalReferences>
  <definedNames>
    <definedName name="INDICADOR">[1]Hoja2!$F$2:$F$4</definedName>
    <definedName name="META2">[2]Hoja2!$C$3:$C$5</definedName>
    <definedName name="PROGRAMACION">[1]Hoja2!$D$2:$D$5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X41" i="1" l="1"/>
  <c r="E36" i="1" l="1"/>
  <c r="AQ43" i="1" l="1"/>
  <c r="AL43" i="1"/>
  <c r="AG43" i="1"/>
  <c r="E43" i="1"/>
  <c r="E44" i="1" s="1"/>
  <c r="U17" i="1" l="1"/>
  <c r="U18" i="1"/>
  <c r="U19" i="1"/>
  <c r="U20" i="1"/>
  <c r="U21" i="1"/>
  <c r="U22" i="1"/>
  <c r="U23" i="1"/>
  <c r="U24" i="1"/>
  <c r="U25" i="1"/>
  <c r="U27" i="1"/>
  <c r="U28" i="1"/>
  <c r="U29" i="1"/>
  <c r="U30" i="1"/>
  <c r="U31" i="1"/>
  <c r="U32" i="1"/>
  <c r="U33" i="1"/>
  <c r="U34" i="1"/>
  <c r="U35" i="1"/>
  <c r="U16" i="1"/>
  <c r="AR29" i="1"/>
  <c r="AP29" i="1"/>
  <c r="AK29" i="1"/>
  <c r="AF29" i="1"/>
  <c r="AA29" i="1"/>
  <c r="AC29" i="1" s="1"/>
  <c r="P29" i="1"/>
  <c r="AQ29" i="1" l="1"/>
  <c r="AR37" i="1"/>
  <c r="AR38" i="1"/>
  <c r="AR39" i="1"/>
  <c r="AR40" i="1"/>
  <c r="AR41" i="1"/>
  <c r="AR42" i="1"/>
  <c r="AK42" i="1"/>
  <c r="AK41" i="1"/>
  <c r="AK40" i="1"/>
  <c r="AK39" i="1"/>
  <c r="AK38" i="1"/>
  <c r="AK37" i="1"/>
  <c r="AK36" i="1"/>
  <c r="AK35" i="1"/>
  <c r="AK34" i="1"/>
  <c r="AK33" i="1"/>
  <c r="AK32" i="1"/>
  <c r="AK31" i="1"/>
  <c r="AK30" i="1"/>
  <c r="AK28" i="1"/>
  <c r="AK27" i="1"/>
  <c r="AK25" i="1"/>
  <c r="AK24" i="1"/>
  <c r="AK23" i="1"/>
  <c r="AK22" i="1"/>
  <c r="AK21" i="1"/>
  <c r="AK20" i="1"/>
  <c r="AK19" i="1"/>
  <c r="AK18" i="1"/>
  <c r="AK17" i="1"/>
  <c r="AK16" i="1"/>
  <c r="AF42" i="1"/>
  <c r="AF41" i="1"/>
  <c r="AF40" i="1"/>
  <c r="AF39" i="1"/>
  <c r="AF38" i="1"/>
  <c r="AF37" i="1"/>
  <c r="AF36" i="1"/>
  <c r="AF35" i="1"/>
  <c r="AF34" i="1"/>
  <c r="AF33" i="1"/>
  <c r="AF32" i="1"/>
  <c r="AF31" i="1"/>
  <c r="AF30" i="1"/>
  <c r="AF28" i="1"/>
  <c r="AF27" i="1"/>
  <c r="AF25" i="1"/>
  <c r="AF24" i="1"/>
  <c r="AF23" i="1"/>
  <c r="AF22" i="1"/>
  <c r="AF21" i="1"/>
  <c r="AF20" i="1"/>
  <c r="AF19" i="1"/>
  <c r="AF18" i="1"/>
  <c r="AF17" i="1"/>
  <c r="AF16" i="1"/>
  <c r="AQ19" i="1"/>
  <c r="AA20" i="1"/>
  <c r="AQ23" i="1"/>
  <c r="AA27" i="1"/>
  <c r="AA28" i="1"/>
  <c r="AC28" i="1" s="1"/>
  <c r="AA30" i="1"/>
  <c r="AA31" i="1"/>
  <c r="AC31" i="1" s="1"/>
  <c r="AA32" i="1"/>
  <c r="AA33" i="1"/>
  <c r="AA34" i="1"/>
  <c r="AA36" i="1"/>
  <c r="AA37" i="1"/>
  <c r="AQ41" i="1"/>
  <c r="V27" i="1"/>
  <c r="X27" i="1" s="1"/>
  <c r="V31" i="1"/>
  <c r="X31" i="1" s="1"/>
  <c r="V33" i="1"/>
  <c r="X33" i="1" s="1"/>
  <c r="V34" i="1"/>
  <c r="AR17" i="1"/>
  <c r="AR18" i="1"/>
  <c r="AR19" i="1"/>
  <c r="AR20" i="1"/>
  <c r="AR21" i="1"/>
  <c r="AR22" i="1"/>
  <c r="AR23" i="1"/>
  <c r="AR24" i="1"/>
  <c r="AR25" i="1"/>
  <c r="AR27" i="1"/>
  <c r="AR28" i="1"/>
  <c r="AR30" i="1"/>
  <c r="AR31" i="1"/>
  <c r="AR32" i="1"/>
  <c r="AR33" i="1"/>
  <c r="AR34" i="1"/>
  <c r="AR35" i="1"/>
  <c r="AR16" i="1"/>
  <c r="AP32" i="1"/>
  <c r="AP33" i="1"/>
  <c r="AP34" i="1"/>
  <c r="AP35" i="1"/>
  <c r="AP36" i="1"/>
  <c r="AP37" i="1"/>
  <c r="AP38" i="1"/>
  <c r="AP39" i="1"/>
  <c r="AP40" i="1"/>
  <c r="AP41" i="1"/>
  <c r="AP42" i="1"/>
  <c r="AP30" i="1"/>
  <c r="AP31" i="1"/>
  <c r="AP28" i="1"/>
  <c r="AP27" i="1"/>
  <c r="AP25" i="1"/>
  <c r="AP24" i="1"/>
  <c r="AP23" i="1"/>
  <c r="AP22" i="1"/>
  <c r="AP21" i="1"/>
  <c r="AP20" i="1"/>
  <c r="AP19" i="1"/>
  <c r="AP18" i="1"/>
  <c r="AP17" i="1"/>
  <c r="AP16" i="1"/>
  <c r="P30" i="1"/>
  <c r="P31" i="1"/>
  <c r="P34" i="1"/>
  <c r="P35" i="1"/>
  <c r="X43" i="1" l="1"/>
  <c r="AC43" i="1"/>
  <c r="AQ37" i="1"/>
  <c r="AQ39" i="1"/>
  <c r="AQ42" i="1"/>
  <c r="AQ38" i="1"/>
  <c r="AQ40" i="1"/>
  <c r="AQ32" i="1"/>
  <c r="AQ27" i="1"/>
  <c r="AR36" i="1"/>
  <c r="AR43" i="1" s="1"/>
  <c r="AQ28" i="1"/>
  <c r="AQ33" i="1"/>
  <c r="AQ20" i="1"/>
  <c r="AQ35" i="1"/>
  <c r="AQ31" i="1"/>
  <c r="AQ25" i="1"/>
  <c r="AQ22" i="1"/>
  <c r="AQ18" i="1"/>
  <c r="AQ34" i="1"/>
  <c r="AQ30" i="1"/>
  <c r="AQ24" i="1"/>
  <c r="AQ21" i="1"/>
  <c r="AQ17" i="1"/>
  <c r="AQ16" i="1"/>
  <c r="AQ36" i="1" l="1"/>
  <c r="P28" i="1" l="1"/>
</calcChain>
</file>

<file path=xl/sharedStrings.xml><?xml version="1.0" encoding="utf-8"?>
<sst xmlns="http://schemas.openxmlformats.org/spreadsheetml/2006/main" count="614" uniqueCount="269">
  <si>
    <t>SECRETARIA DISTRITAL DE GOBIERNO</t>
  </si>
  <si>
    <t>CONTROL DE CAMBIOS</t>
  </si>
  <si>
    <t>VERSIÓN</t>
  </si>
  <si>
    <t>FECHA</t>
  </si>
  <si>
    <t>DESCRIPCIÓN DE LA MODIFICACIÓN</t>
  </si>
  <si>
    <t>PROCESOS ASOCIADOS</t>
  </si>
  <si>
    <t>PLAN ESTRATEGICO INSTITUCIONAL</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</si>
  <si>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</si>
  <si>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</si>
  <si>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</si>
  <si>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</si>
  <si>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</si>
  <si>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</si>
  <si>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PROGRAMADO EN LA VIGENCIA</t>
  </si>
  <si>
    <t>RESULTADO DE LA MEDICION</t>
  </si>
  <si>
    <t>ANÁLISIS DE AVANCE</t>
  </si>
  <si>
    <t>MEDIO DE VERIFICACIÓN</t>
  </si>
  <si>
    <t>ANÁLISIS DE RESULTADO</t>
  </si>
  <si>
    <t>N° OE</t>
  </si>
  <si>
    <t>OBJETIVO ESTRATÉGICO</t>
  </si>
  <si>
    <t>PROCESO</t>
  </si>
  <si>
    <t>META PLAN DE GESTION VIGENCIA</t>
  </si>
  <si>
    <t>PONDERACION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</si>
  <si>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</si>
  <si>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</si>
  <si>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</si>
  <si>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</si>
  <si>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</si>
  <si>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</si>
  <si>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</si>
  <si>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</si>
  <si>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</si>
  <si>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</si>
  <si>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</si>
  <si>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</si>
  <si>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</si>
  <si>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</si>
  <si>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</si>
  <si>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REPORTA CB0404</t>
  </si>
  <si>
    <t>PROGRAMADO</t>
  </si>
  <si>
    <t>EJECUTADO</t>
  </si>
  <si>
    <t>TOTAL PLAN DE GESTIÓN</t>
  </si>
  <si>
    <t>Subtotal metas transversales</t>
  </si>
  <si>
    <t>INDICADOR</t>
  </si>
  <si>
    <t>Ejecutar el 100% del plan de acción que se formule para la implementación de los presupuestos participativos.</t>
  </si>
  <si>
    <t>Girar mínimo el 25% del presupuesto de inversión directa comprometido en la vigencia 2020</t>
  </si>
  <si>
    <t>Ejecutar el 100% del plan de sostenibilidad contable, que se formule para la vigencia en concordancia con las condiciones contables de la alcaldía local.</t>
  </si>
  <si>
    <t>Integrar las herramientas de planeación, gestión y control, con enfoque de innovación, mejoramiento continuo, responsabilidad social, desarrollo integral del talento humano y transparencia</t>
  </si>
  <si>
    <t>Implementación del Modelo Integrado de Planeación y Gestión</t>
  </si>
  <si>
    <t>Obtener una calificación semestral  igual o superior al 70 % en la medición desempeño ambiental de la dependencia, empleando como mecanismo de medición la herramienta establecida por la Oficina Asesora de Planeación.</t>
  </si>
  <si>
    <t>SOTENIBILIDAD DEL SISTEMA DE GESTIÓN</t>
  </si>
  <si>
    <t>Cumplimiento de criterios ambientales</t>
  </si>
  <si>
    <t xml:space="preserve">Porcentaje de cumplimiento de criterios ambientales </t>
  </si>
  <si>
    <t>CONSTANTE</t>
  </si>
  <si>
    <t>Porcentaje de buenas prácticas ambientales implementadas</t>
  </si>
  <si>
    <t>EFICACIA</t>
  </si>
  <si>
    <t>Herramienta Oficina Asesora de Planeación</t>
  </si>
  <si>
    <t>Planeación Institucional</t>
  </si>
  <si>
    <t>Listas de chequeo al cumplimiento de criterios ambientales remitidos por la OAP</t>
  </si>
  <si>
    <t>Nivel de participación en actividades de gestión documental</t>
  </si>
  <si>
    <t>Participación en actividades</t>
  </si>
  <si>
    <t>Evidencias de reunión por proceso o localidad</t>
  </si>
  <si>
    <t>Caracterización de levantada</t>
  </si>
  <si>
    <t>#de caracterizaciones levantada</t>
  </si>
  <si>
    <t>SUMA</t>
  </si>
  <si>
    <t>Caracterizaciones</t>
  </si>
  <si>
    <t>Publicación intranet institucional</t>
  </si>
  <si>
    <t>Revisión publicación intranet</t>
  </si>
  <si>
    <t>Registro de buena práctica/idea innovadora</t>
  </si>
  <si>
    <t>buenas prácticas registradas</t>
  </si>
  <si>
    <t>Practicas registradas</t>
  </si>
  <si>
    <t>Base de datos Ágora</t>
  </si>
  <si>
    <t>Reportes ÁGORA</t>
  </si>
  <si>
    <t>Mantener el 100% de las acciones de mejora asignadas al proceso/Alcaldía con relación a planes de mejoramiento interno documentadas y vigentes</t>
  </si>
  <si>
    <t>Acciones correctivas documentadas y vigentes</t>
  </si>
  <si>
    <r>
      <t xml:space="preserve">1- (No. De acciones vencidas del plan de mejoramiento responsabilidad del proceso  </t>
    </r>
    <r>
      <rPr>
        <b/>
        <sz val="12"/>
        <color indexed="30"/>
        <rFont val="Garamond"/>
        <family val="1"/>
      </rPr>
      <t>/</t>
    </r>
    <r>
      <rPr>
        <sz val="12"/>
        <color indexed="30"/>
        <rFont val="Garamond"/>
        <family val="1"/>
      </rPr>
      <t xml:space="preserve"> N°  de acciones a gestionar bajo responsabilidad del proceso)*100</t>
    </r>
  </si>
  <si>
    <t>Planes de mejora</t>
  </si>
  <si>
    <t>MIMEC - SIG</t>
  </si>
  <si>
    <t>Reportes MIMEC - SIG remitidos por la OAP</t>
  </si>
  <si>
    <t>Mantener el 100% de la información de las páginas Web actualizada de acuerdo a lo establecido en la ley 1712 de 2014</t>
  </si>
  <si>
    <t>Porcentaje de cumplimiento publicación de información</t>
  </si>
  <si>
    <t>(# de requisitos de la ley 1712 de 2014 de publicación de la información cumplidos en la página web/# total de requisitos de la ley 1712 de 2014 de publicación de la información)*100</t>
  </si>
  <si>
    <t>Requisitos cumplidos</t>
  </si>
  <si>
    <t>Página Web Localidad</t>
  </si>
  <si>
    <t>Oficina comunicaciones</t>
  </si>
  <si>
    <t>Revisión página Web de la alcaldía</t>
  </si>
  <si>
    <t>Subtotal metas alcaldías locales</t>
  </si>
  <si>
    <t>Gestión Pública Territorial Local</t>
  </si>
  <si>
    <t>Servicio de Atención a la Ciudadanía Alcaldías Locales</t>
  </si>
  <si>
    <t>Inspección Vigilancia y Control</t>
  </si>
  <si>
    <t>GESTIÓN</t>
  </si>
  <si>
    <t>RETADORA (MEJORA)</t>
  </si>
  <si>
    <t xml:space="preserve">Porcentaje de cumplimiento del Plan de Acción para la implementación de los presupuestos participativos </t>
  </si>
  <si>
    <t xml:space="preserve">Porcentaje de cumplimiento físico acumulado del Plan de Desarrollo Local </t>
  </si>
  <si>
    <t>Porcentaje de compromiso del presupuesto de inversión directa de la vigencia 2020</t>
  </si>
  <si>
    <t>(Valor de RP de inversión directa de la vigencia  / Valor total del presupuesto de inversión directa de la Vigencia)*100</t>
  </si>
  <si>
    <t>Porcentaje de Giros de la Vigencia 2019</t>
  </si>
  <si>
    <t>(Valor de los giros de inversión directa de la vigencia  / Valor total del presupuesto de inversión directa de la vigencia)*100</t>
  </si>
  <si>
    <t>Porcentaje de Giros de Obligaciones por Pagar 2019 y anteriores</t>
  </si>
  <si>
    <t>(Valor de los giros de obligaciones por pagar de la vigencia 2019  / Valor total de las obligaciones por pagar de la vigencia 2019)*100</t>
  </si>
  <si>
    <t xml:space="preserve">Porcentaje de Giros de Obligaciones por Pagar </t>
  </si>
  <si>
    <t>(Valor de los giros de obligaciones por pagar de la vigencia 2018 y anteriores  / Valor total de las obligaciones por pagar de la vigencia 2018 y anteriores)*100</t>
  </si>
  <si>
    <t>Porcentaje de avance acumulado en el cumplimiento del Plan de Sostenibilidad contable programado</t>
  </si>
  <si>
    <t>Respuesta a los requerimiento de los ciudadanos</t>
  </si>
  <si>
    <t>(No de respuestas efectuadas / No requerimientos instaurados antes del 31 de diciembre 2019)*100</t>
  </si>
  <si>
    <t>(No de expedientes con impulso procesal durante el trimestre  / expedientes procesales allegados a 31 de diciembre de 2019)x 100</t>
  </si>
  <si>
    <t>(No de fallos realizados  durante el trimestre/ expedientes procesales allegados a 31 de diciembre de 2019)*100</t>
  </si>
  <si>
    <t>Asegurar el acceso de la ciudadanía a la información y oferta institucional</t>
  </si>
  <si>
    <t>Integrar las herramientas de planeación, gestión y control, con enfoque de innovación, mejoramiento continuo, responsabilidad social, desarrollo integral del talento humano, articulación sectorial y transparencia.</t>
  </si>
  <si>
    <t>Fortalecer la capacidad institucional y para el ejercicio de la función policiva por parte de las autoridades locales a cargo de la Secretaría Distrital de Gobierno</t>
  </si>
  <si>
    <t>CRECIENTE</t>
  </si>
  <si>
    <t>Participantes en encuentros ciudadanos</t>
  </si>
  <si>
    <t>Porcentaje</t>
  </si>
  <si>
    <t>Reporte MUSI</t>
  </si>
  <si>
    <t>compromisos 2020</t>
  </si>
  <si>
    <t>giros 2020</t>
  </si>
  <si>
    <t>Reporte PREDIS</t>
  </si>
  <si>
    <t>giros obligaciones por pagar 2019</t>
  </si>
  <si>
    <t>giros obligaciones por pagar 2018 y  anteriores</t>
  </si>
  <si>
    <t xml:space="preserve">acciones de control u operativos </t>
  </si>
  <si>
    <t>Porcentaje de avance acumulado en el cumplimiento físico del Plan de Desarrollo Local reportado en la MUSI.</t>
  </si>
  <si>
    <t>impulsos procesales</t>
  </si>
  <si>
    <t xml:space="preserve">Fallos de fondo </t>
  </si>
  <si>
    <t>Actuaciones administrativas terminadas</t>
  </si>
  <si>
    <t>Reportes de participantes</t>
  </si>
  <si>
    <t>Reporte enviado a la Subsecretaria de Gestión Local</t>
  </si>
  <si>
    <t>Reporte a la Dirección de Gestión para el desarrollo local</t>
  </si>
  <si>
    <t>Reporte Contador Alcaldía Local</t>
  </si>
  <si>
    <t xml:space="preserve">Reporte Aplicativo CRONOS </t>
  </si>
  <si>
    <t>Aplicativo Relacionado</t>
  </si>
  <si>
    <t>Grupo Planeación - Alcaldía Local</t>
  </si>
  <si>
    <t>Todos los grupos de la Alcaldía Local
Reporte: Grupo de SAC</t>
  </si>
  <si>
    <t>Grupo de Gestión Policivo - Alcaldía local</t>
  </si>
  <si>
    <t>VIGENCIA DE LA PLANEACIÓN 2020</t>
  </si>
  <si>
    <t xml:space="preserve">Gestión Corporativa Institucional </t>
  </si>
  <si>
    <t>Gestión Pública Territorial Local
Gestión Corporativa Institucional
Servicio de Atención a la Ciudadanía Alcaldías Locales
Inspección Vigilancia y Control</t>
  </si>
  <si>
    <t>N/D</t>
  </si>
  <si>
    <t>SI</t>
  </si>
  <si>
    <t>Contador- Alcaldía Local</t>
  </si>
  <si>
    <t>Dar respuesta al 100% de los requerimientos ciudadanos asignados a la alcaldía local con corte a 31 de diciembre de 2019, según la información de seguimiento presentada por el proceso de servicio a la ciudadanía</t>
  </si>
  <si>
    <t>requerimientos ciudadanos 2019 y anteriores</t>
  </si>
  <si>
    <t>Reporte a la Dirección de Gestión Policiva</t>
  </si>
  <si>
    <t>Fallar de fondo el 20 %  de los expedientes de policía a cargo de las inspecciones de policía con corte a 31-12-2019</t>
  </si>
  <si>
    <t xml:space="preserve">Participar en el 100% de las actividades que sean convocadas por la Dirección Administrativa - Grupo gestión documental con el fin de que se apliquen correctamente los lineamiento de gestión documental en el proceso  o alcaldía local </t>
  </si>
  <si>
    <t>(# participaciones en actividades de gestión documental/ # de actividades de gestión documental programadas)*100</t>
  </si>
  <si>
    <t>Archivo de gestión Dirección administrativa- Grupo gestión documental</t>
  </si>
  <si>
    <t>Dirección administrativa- Grupo gestión documental</t>
  </si>
  <si>
    <t>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</si>
  <si>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Registrar una (1) buena práctica/idea innovadora de acuerdo con la metodología dada por la OAP con  fin de validar su potencialidad de implementación en los demás procesos de la entidad</t>
  </si>
  <si>
    <t>Primera versión del plan de gestión de la alcaldía local para la vigencia 2020</t>
  </si>
  <si>
    <t>Consulta en la carpeta de encuentros ciudadanos 2020 o entregables del contrato</t>
  </si>
  <si>
    <t>Participantes en audiencia de rendición de cuentas</t>
  </si>
  <si>
    <t>Consulta en la carpeta de rendición de cuentas 2020 o entregables del contrato</t>
  </si>
  <si>
    <t>FDL - Alcaldía Local</t>
  </si>
  <si>
    <t>Girar mínimo el 60% del presupuesto comprometido constituido como obligaciones por pagar de la vigencia 2019 (inversión).</t>
  </si>
  <si>
    <t>Girar mínimo el 70% del presupuesto comprometido constituido como obligaciones por pagar de la vigencia 2018 y anteriores (inversión).</t>
  </si>
  <si>
    <t>(número de actividades ejecutadas del plan de acción durante el periodo / número de acciones programadas)*100%</t>
  </si>
  <si>
    <t>Actividades ejecutadas</t>
  </si>
  <si>
    <t>Comprometer mínimo el 20% a 30 de junio y el 92% a 31 de diciembre de 2020 del presupuesto de inversión directa disponible a la vigencia para el FDL</t>
  </si>
  <si>
    <t>Ejecutar el 100%  de las actividades establecidas para las alcaldías locales, en materia de SIPSE local.</t>
  </si>
  <si>
    <t xml:space="preserve">Porcentaje de expedientes de policía con impulso procesal </t>
  </si>
  <si>
    <t>Porcentaje de expedientes de policía con fallo de fondo</t>
  </si>
  <si>
    <t>Porcentaje de ejecución del SIPSE local</t>
  </si>
  <si>
    <t>31 de enero de 2020</t>
  </si>
  <si>
    <t>Acciones de control a las actuaciones de IVC control en materia actividad económica</t>
  </si>
  <si>
    <t>No Acciones de control a las actuaciones de IVC control en materia actividad económica (en el mes de diciembre se deben realizar los operativos pólvora y artículos pirotécnicos)</t>
  </si>
  <si>
    <t>Acciones de control a las actuaciones de IVC control en materia de  integridad del espacio publico.</t>
  </si>
  <si>
    <t>No acciones realizadas de control en materia de  integridad del espacio publico.</t>
  </si>
  <si>
    <t>Acciones de control  en materia de obras y urbanismo</t>
  </si>
  <si>
    <t>ALCALDÍA LOCAL DE BOSA</t>
  </si>
  <si>
    <t>A junio 30 /2016 % 18,68 y dic 31 /2016 %91,94</t>
  </si>
  <si>
    <t xml:space="preserve">Realizar 8 acciones de control u operativos para dar cumplimiento a los fallos - Rio Bogotá </t>
  </si>
  <si>
    <t>No acciones de control para dar cumplimiento de fallos judiciales  - rio Bogotá</t>
  </si>
  <si>
    <t>Acciones de control para el cumplimiento de fallos judiciales - rio Bogotá</t>
  </si>
  <si>
    <t>Lograr el 90% de cumplimiento físico acumulado del plan de desarrollo local.</t>
  </si>
  <si>
    <t>Se separan las metas realcionadas con operativos del proceso de IVC y se realizan ajustes de redacción en los indicadores, se actualizan las metas transversales y se complementan las líneas base.</t>
  </si>
  <si>
    <t>Profesional 222-24 del área administrativa - Alcaldía Local</t>
  </si>
  <si>
    <t>III TRIMESTRE</t>
  </si>
  <si>
    <t>IV TRIMESTRE</t>
  </si>
  <si>
    <t xml:space="preserve">Método de elaboración </t>
  </si>
  <si>
    <t>Aprobó</t>
  </si>
  <si>
    <t xml:space="preserve">Se elaboró mediante  mesas de trabajo realizadas para la construcción de los planes de gestión de la alcaldía local, entre profesionales todas las alcaldías locales, la subsecretaría de gestión institucional, subsecretaría de gestión local, las direcciones para la gestión policiva y de gestión para el desarrollo local, y de la oficina asesora de planeación, </t>
  </si>
  <si>
    <t>Realizar 160 acciones de control u operativos en materia de obras y urbanismo</t>
  </si>
  <si>
    <t>Realizar 25 acciones de control u operativos en materia de  integridad del espacio publico.</t>
  </si>
  <si>
    <t xml:space="preserve">Realiza 65 acciones de control u operativos en materia de  actividad económica (en el mes de diciembre se deben realizar los operativos pólvora y artículos pirotécnicos)
</t>
  </si>
  <si>
    <t>Matriz MUSI y reportes SEGPLAN</t>
  </si>
  <si>
    <t>RP Y PREDIS a corte del trimestre reportado</t>
  </si>
  <si>
    <t>PREDIS Inversion directa</t>
  </si>
  <si>
    <t>PREDIS obligaciones por pagar vigencias anteriores</t>
  </si>
  <si>
    <t xml:space="preserve">PREDIS obligaciones por pagar </t>
  </si>
  <si>
    <t>Aplicativo SIPSE</t>
  </si>
  <si>
    <t>Aplicativo SICAPITAL</t>
  </si>
  <si>
    <t>Aplicativo Orfeo y reporte subsecretaria de gestion institucional</t>
  </si>
  <si>
    <t>Expedientes de inspecciones de policia y carpeta de operativos del area de gestion policiva y juridica</t>
  </si>
  <si>
    <t>Aplicativo SI ACTUA y base de datos de expedientes FDLB</t>
  </si>
  <si>
    <t>Terminar (archivar),148 actuaciones administrativas activas</t>
  </si>
  <si>
    <t>Actuaciones administrativas terminadas (archivadas)</t>
  </si>
  <si>
    <t>No actuaciones administrativas terminadas (archivadas) durante el trimestre</t>
  </si>
  <si>
    <t>Actuaciones administrativas terminadas hasta la primera instancia</t>
  </si>
  <si>
    <t>No de actuaciones administrativas terminadas  hasta la primera instancia</t>
  </si>
  <si>
    <r>
      <rPr>
        <b/>
        <sz val="16"/>
        <rFont val="Garamond"/>
        <family val="1"/>
      </rPr>
      <t>JAVIER ALFONSO ALBA GRIMALDOS
Alcalde Local de Bosa</t>
    </r>
    <r>
      <rPr>
        <sz val="16"/>
        <color theme="1"/>
        <rFont val="Garamond"/>
        <family val="1"/>
      </rPr>
      <t xml:space="preserve">
</t>
    </r>
    <r>
      <rPr>
        <b/>
        <sz val="16"/>
        <color theme="1"/>
        <rFont val="Garamond"/>
        <family val="1"/>
      </rPr>
      <t>Aprobado mediante caso HOLA N° 90779</t>
    </r>
  </si>
  <si>
    <t>12 de febrero de 2020</t>
  </si>
  <si>
    <t>META NO PROGRAMADA</t>
  </si>
  <si>
    <t>Se realizo un operativo en la ronda hidraulica del rio bogota donde se identificaron semovientes en ronda hidraulica</t>
  </si>
  <si>
    <t xml:space="preserve">Registro fotografico y acta de reunion </t>
  </si>
  <si>
    <t>CUMPLIMIENTO I TRIMESTRE</t>
  </si>
  <si>
    <t>META REPROGRAMADA</t>
  </si>
  <si>
    <t>Reporte SAC</t>
  </si>
  <si>
    <t>Durante el primer trimestre de la vigencia 2020, la Alcaldía Local dio respuesta a 15 requerimientos ciudadanos del año 2019, los cuales representan un nivel de avance del 100% en el trimestre.</t>
  </si>
  <si>
    <t>Reporte DGP</t>
  </si>
  <si>
    <t xml:space="preserve">La Alcaldía Local  terminó en el trimestre  100 actuaciones administrativas activas. </t>
  </si>
  <si>
    <t>La Alcaldía Local terminó en primera instancia 13 actuaciones administrativas</t>
  </si>
  <si>
    <t>La Alcaldía Local  mantuvo al 67% las acciones correctivas, documentadas y vigentes en el trimestre.</t>
  </si>
  <si>
    <t>Reporte MIMEC</t>
  </si>
  <si>
    <t>23 de abril de 2020</t>
  </si>
  <si>
    <r>
      <t xml:space="preserve">Para el primer trimestre de la vigencia 2020, el plan de gestión de la alcaldía local alcanzó un nivel de desempeño del </t>
    </r>
    <r>
      <rPr>
        <b/>
        <sz val="11"/>
        <color theme="1"/>
        <rFont val="Garamond"/>
        <family val="1"/>
      </rPr>
      <t>70%</t>
    </r>
    <r>
      <rPr>
        <sz val="11"/>
        <color theme="1"/>
        <rFont val="Garamond"/>
        <family val="1"/>
      </rPr>
      <t xml:space="preserve">. 
Durante el periodo, el plan de gestión tuvo las modificaciones que se detallan a continuación:
i) Teniendo en cuenta la solicitud realizada por la Dirección para la Gestión del Desarrollo Local –DGDL en el marco de las acciones que ha tomado el distrito para atender el aislamiento preventivo por la emergencia causada por el COVID- 19 se eliminó la meta “Adelantar el 100% de los procesos contractuales de malla vial y parques de la vigencia 2020, utilizando los pliegos tipo” programada para la vigencia.
ii) Conforme a la Solicitud de la Dirección para la Gestión Policiva-DGP se reprograma la meta “Impulsar procesalmente (avocar, rechazar, enviar al competente, fallar), el 20% de los expedientes de policía a cargo de las inspecciones de policía, con corte a 31 de diciembre de 2019” para segundo, tercer y cuarto trimestre de la vigencia.
iii) En atención a las solicitudes realizadas por los alcaldes locales y promotores de mejora se reprogramaron las metas a) Ejecutar el 100% del plan de sostenibilidad contable, que se formule para la vigencia en concordancia con las condiciones contables de la alcaldía local y b) Mantener el 100% de la información de las páginas Web actualizada de acuerdo a lo establecido en la ley 1712 de 2014 para segundo, tercer y cuarto trimestre de la vigencia 2020.
</t>
    </r>
  </si>
  <si>
    <t>08 de junio de 2020</t>
  </si>
  <si>
    <t>Terminar 103 actuaciones administrativas hasta la primera instancia</t>
  </si>
  <si>
    <t>Impulsar procesalmente (avocar, rechazar, enviar al competente), el 40% de los expedientes de policía a cargo de las inspecciones de policía, con corte a 31 de diciembre de 2019</t>
  </si>
  <si>
    <t>De conformidad con la solicitud realizada por la Dirección para la Gestión Policiva y la Oficina Asesora  de planeación :
PROCESO  IVC - se modifican magnitudes y programaciones de las metas:
i) Impulsar procesalmente (avocar, rechazar, enviar al competente), el 40% de los expedientes de policía a cargo de las inspecciones de policía, con corte a 31 de diciembre de 2019 
ii) Terminar 103  actuaciones administrativas en primera instancia 
TRANSVERSAL  - Se modifica la programación de la meta: 
i)Realizar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</si>
  <si>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25 de junio de 2020</t>
  </si>
  <si>
    <t>En atención a la solicitud remitida por la Subsecretaría de Gestión Local - SGL se modifican las dos metas de participación (Encuentros Ciudadanos y Audiencia Pública de Rendición de Cuentas) incorporadas en el plan de gestión.</t>
  </si>
  <si>
    <t>Establecer una (1) línea base de la participación (presencial y virtual) en los encuentros ciudadanos realizados durante el 2020 en la localidad</t>
  </si>
  <si>
    <t>Línea base construida</t>
  </si>
  <si>
    <t>Pico de asistencia: Las personas que ingresaron a los Encuentros Ciudadanos a través de Facebook Live o la plataforma establecida según la metodología del Consejo de Planeación Local
Encuentros Ciudadanos presenciales: número de asistentes a los Encuentros Ciudadanos, registrados en las planillas de asistencia</t>
  </si>
  <si>
    <t>N/A</t>
  </si>
  <si>
    <t>Establecer una (1) línea base de la participación (presencial y virtual) en la rendicion de cuentas realizados durante el 2020 en la localidad</t>
  </si>
  <si>
    <t>Pico de asistencia: Las personas que ingresaron a la rendición de cuentas a través de Facebook Live o la plataforma establecida según la metodología del Consejo de Planeación Local</t>
  </si>
  <si>
    <t>29 de julio de 2020</t>
  </si>
  <si>
    <t xml:space="preserve">Reporte Subsecretaria de Gestion Local </t>
  </si>
  <si>
    <t>EJECUCIÓN PRESUPUESTAL   A JUNIO. SISTEMA PREDIS</t>
  </si>
  <si>
    <t>La Alcaldía Local comprometió a 30 de junio el 40,28 del presupuesto de inversión representado en 32,827,836,658.00</t>
  </si>
  <si>
    <t>La Alcaldía Local ejecutó el 100% de las actividades establecidas para el trimestre en materia de SIPSE local, entre las cuales se encuentra -Reportar los requerimientos a los enlaces de la DGDL en relación con el mejoramiento de la herramienta tecnología  -Normalización del cargue de información en el Módulo de Contratación y Módulo financiero de SIPSE local para la vigencia 2020- Participar en los entrenamientos de la DGDL sobre las generalidades de SIPSE loca-Participar en los entrenamientos de la DGDL sobre el módulo de proyectos y banco de iniciativas ciudadanas de SIPSE local.</t>
  </si>
  <si>
    <t>Reporte cumplimiento plan de acción SIPSE Local remitido por la Dirección para la Gestión del Desarrollo Local.</t>
  </si>
  <si>
    <t>Se ejecutó el 100% del plan de sostenibilidad contable, formulado para el primer semestre de la vigencia 2020 para la Alcaldía Local Bosa,</t>
  </si>
  <si>
    <t>Plan de Sostenibilidad Contable Alcaldia Local de Bosa.</t>
  </si>
  <si>
    <t>Diligenciar el 100% del formulario de indicadores sobre transparencia.</t>
  </si>
  <si>
    <t>Porcentaje de cumplimiento bateria de indicadores de transparencia</t>
  </si>
  <si>
    <t>( Cantidad de variables publicadas de la bateria de indicadores de transparencia de la vigencia/ Cantidad total de la batería de indicadores de transparencia en la vigencia) * 100</t>
  </si>
  <si>
    <t>Reporte Instrumento bateria de indicadores</t>
  </si>
  <si>
    <t>Fondo de Desarrollo Local</t>
  </si>
  <si>
    <t>Diligenciamiento del formulario de bateia de indicadores</t>
  </si>
  <si>
    <t>META NO  PROGRAMADA</t>
  </si>
  <si>
    <t>La Alcaldía Local de acuerdo con el reporte remitido ha dado respuesta a 33 requerimientos ciudadanos de los 10 programados para el trimestre, lo que representa un nivel de avance del 100% en el trimestre.</t>
  </si>
  <si>
    <t>La Alcaldía Local cumplió con el 100% de las actividades de presupuestos participativos:  1.Contratación de la Plataforma de votación para priorización de conceptos de líneas de gasto. 2.  Capacitación y divulgación sobre acceso y reglas de la plataforma, y la utilización del instrumento de votación.</t>
  </si>
  <si>
    <t>No acciones realizadas de control  en materia de obras y urbanismo,</t>
  </si>
  <si>
    <t>La Alcaldía Local impulso procesalmente a 6,439 expedientes allegados a 31 de diciembre de 2019</t>
  </si>
  <si>
    <t>Reporte Dirección para la Gestión Policiva</t>
  </si>
  <si>
    <t>La Alcaldía Local falló de fondo en el trimestre 3,418 expedientes  de los 3,806 programados.</t>
  </si>
  <si>
    <t>La Alcaldía Local terminó 35  actuación administrativa durante el trimestre. Para un avance del 80%</t>
  </si>
  <si>
    <t>La Alcaldía Local cumplió con el 55% de los criterios ambientales evaluados durante el trimestre: Rally Digital, No  Reporto consumo de papel, Participación eventos ambientales y huella ecológica de conformidad con el reporte remitido por la Oficina Asesora de Planeación,</t>
  </si>
  <si>
    <t>Reporte criterios ambientales</t>
  </si>
  <si>
    <t>Reporte Dirección Administrativa</t>
  </si>
  <si>
    <t>La Alcaldía Local de los dos (2) planes abiertos tiene la totalidad de acciones  cuatro (4) abiertas vencidas a 30 de junio de 2020.</t>
  </si>
  <si>
    <t>Reporte MIMEC y SIG Oficina Asesora de Planeación</t>
  </si>
  <si>
    <t>De los 115 criterios evaluados en la actualización de la página web de conformidad con lo definido en la Ley 1712 de 2014 "Por medio de la cual se crea la Ley de Transparencia y del Derecho de Acceso a la Información Pública Nacional y se dictan otras disposiciones" cumple con 106 lo que representa un nivel de cumplimiento trimestral del 92%,</t>
  </si>
  <si>
    <t>CUMPLIMIENTO II TRIMESTRE</t>
  </si>
  <si>
    <t>Reporte Oficina Asesora de Comunicaciones Ley 1712 de 2014.</t>
  </si>
  <si>
    <t>La Alcaldía Local participó de las siguientes actividades convocadas por la Dirección Administrativa: Capacitación FUI  Fecha: 20/05/2020 , Capacitación Hoja de Control Fecha: 24/06/2020 Y Mesa de trabajo del 01/06/2020</t>
  </si>
  <si>
    <t>La Alcaldía Local falló de fondo el 2,63%   de los expedientes de policía a cargo de las inspecciones de policía con corte a 31-12-2019 programados para el trimestre.</t>
  </si>
  <si>
    <t>Para segundo trimestre de la vigencia 2020, el plan de gestión de la alcaldía local alcanzó un nivel de desempeño del 73 %.
Ahora bien, de acuerdo con las solicitudes realizadas por el director para la Gestión Policiva y el Subsecretario de Gestión Institucional se realizaron las siguientes modificaciones al plan de gestión:
•	Modificación del avance de la meta “Fallar de fondo el 20 % de los expedientes de policía a cargo de las inspecciones de policía con corte a 31-12-2019" para primer trimestre. (Correo electrónico del 10/07/2020)
•	Adicionar la meta “Diligenciar el 100% del formulario de indicadores sobre transparencia” (Radicado No. 20204000166683)</t>
  </si>
  <si>
    <t>Las acciones de control realizados en materia de control del espaacio público, se evidencia que todos se realizaron con los soportes establecidos para tal fin.</t>
  </si>
  <si>
    <t>Las acciones de control presentados hacen referencia al poligono 112 B,</t>
  </si>
  <si>
    <t>Los operativos realizados en materia de actividad economica, se evidencia que todos se realizaron con los soportes establecidos para tal fin.</t>
  </si>
  <si>
    <t>No es claro el lineamiento técnico que rigen este tipo de operativos, pero de todas formas se evidencia una visita de control sobre la ronda del Río.</t>
  </si>
  <si>
    <t>Formato GDI- GPD-F029 Formato evidencia de reuníon, subidos en la carpeta compartida</t>
  </si>
  <si>
    <t>Formatps GET- IVC-F035 Acta de visita y Formato GDI- GPD-F029 Formato evidencia de reuníon, subidos en la carpeta compartida</t>
  </si>
  <si>
    <t>Formatos GET-IVC-F034 Formato técmico de visita y/o verificación - obras y urbanismo, subidas en la carpeta compartida</t>
  </si>
  <si>
    <t>Formatos GET-IVC.F037 Formato Técnico de Visita y / o verificación - Espacio Público, subidas en la carpeta compartida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</si>
</sst>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_-* #,##0.00\ _€_-;\-* #,##0.00\ _€_-;_-* &quot;-&quot;??\ _€_-;_-@_-"/>
    <numFmt numFmtId="165" formatCode="* #,##0.00&quot;    &quot;;\-* #,##0.00&quot;    &quot;;* \-#&quot;    &quot;;@\ "/>
    <numFmt numFmtId="166" formatCode="_-* #,##0.0_-;\-* #,##0.0_-;_-* &quot;-&quot;_-;_-@_-"/>
    <numFmt numFmtId="167" formatCode="0.0%"/>
  </numFmts>
  <fonts count="25" x14ac:knownFonts="1">
    <font>
      <sz val="11"/>
      <color theme="1"/>
      <name val="Calibri"/>
      <family val="2"/>
      <scheme val="minor"/>
    </font>
    <font>
      <sz val="11"/>
      <color theme="1"/>
      <name val="Calibri"/>
      <family val="2"/>
      <scheme val="minor"/>
    </font>
    <font>
      <sz val="10"/>
      <name val="Arial"/>
      <family val="2"/>
    </font>
    <font>
      <sz val="12"/>
      <color theme="1"/>
      <name val="Garamond"/>
      <family val="1"/>
    </font>
    <font>
      <sz val="12"/>
      <color rgb="FF000000"/>
      <name val="Garamond"/>
      <family val="1"/>
    </font>
    <font>
      <sz val="12"/>
      <color rgb="FF0070C0"/>
      <name val="Garamond"/>
      <family val="1"/>
    </font>
    <font>
      <sz val="11"/>
      <color theme="1"/>
      <name val="Garamond"/>
      <family val="1"/>
    </font>
    <font>
      <b/>
      <sz val="12"/>
      <color indexed="30"/>
      <name val="Garamond"/>
      <family val="1"/>
    </font>
    <font>
      <sz val="12"/>
      <color indexed="30"/>
      <name val="Garamond"/>
      <family val="1"/>
    </font>
    <font>
      <sz val="12"/>
      <name val="Garamond"/>
      <family val="1"/>
    </font>
    <font>
      <b/>
      <sz val="10"/>
      <color theme="1"/>
      <name val="Garamond"/>
      <family val="1"/>
    </font>
    <font>
      <b/>
      <sz val="12"/>
      <color rgb="FF0070C0"/>
      <name val="Garamond"/>
      <family val="1"/>
    </font>
    <font>
      <b/>
      <sz val="11"/>
      <color theme="1"/>
      <name val="Garamond"/>
      <family val="1"/>
    </font>
    <font>
      <b/>
      <sz val="12"/>
      <color theme="1"/>
      <name val="Garamond"/>
      <family val="1"/>
    </font>
    <font>
      <b/>
      <sz val="10"/>
      <name val="Garamond"/>
      <family val="1"/>
    </font>
    <font>
      <b/>
      <sz val="20"/>
      <color theme="1"/>
      <name val="Garamond"/>
      <family val="1"/>
    </font>
    <font>
      <sz val="16"/>
      <color theme="1"/>
      <name val="Garamond"/>
      <family val="1"/>
    </font>
    <font>
      <b/>
      <sz val="16"/>
      <color theme="1"/>
      <name val="Garamond"/>
      <family val="1"/>
    </font>
    <font>
      <b/>
      <sz val="16"/>
      <name val="Garamond"/>
      <family val="1"/>
    </font>
    <font>
      <sz val="11"/>
      <color rgb="FF0070C0"/>
      <name val="Garamond"/>
      <family val="1"/>
    </font>
    <font>
      <b/>
      <sz val="11"/>
      <color rgb="FF0070C0"/>
      <name val="Garamond"/>
      <family val="1"/>
    </font>
    <font>
      <sz val="9"/>
      <color theme="1"/>
      <name val="Garamond"/>
      <family val="1"/>
    </font>
    <font>
      <sz val="11"/>
      <color rgb="FF000000"/>
      <name val="Garamond"/>
      <family val="1"/>
    </font>
    <font>
      <sz val="10.5"/>
      <color theme="1"/>
      <name val="Segoe UI"/>
      <family val="2"/>
    </font>
    <font>
      <sz val="10"/>
      <color rgb="FF0070C0"/>
      <name val="Garamond"/>
      <family val="1"/>
    </font>
  </fonts>
  <fills count="14">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tint="0.79998168889431442"/>
        <bgColor indexed="64"/>
      </patternFill>
    </fill>
  </fills>
  <borders count="46">
    <border>
      <left/>
      <right/>
      <top/>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11">
    <xf numFmtId="0" fontId="0" fillId="0" borderId="0"/>
    <xf numFmtId="41"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xf numFmtId="165" fontId="2" fillId="0" borderId="0" applyFill="0" applyBorder="0" applyAlignment="0" applyProtection="0"/>
    <xf numFmtId="0" fontId="2" fillId="0" borderId="0"/>
    <xf numFmtId="9" fontId="2" fillId="0" borderId="0" applyFill="0" applyBorder="0" applyAlignment="0" applyProtection="0"/>
    <xf numFmtId="9" fontId="2" fillId="0" borderId="0" applyFill="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293">
    <xf numFmtId="0" fontId="0" fillId="0" borderId="0" xfId="0"/>
    <xf numFmtId="0" fontId="4" fillId="12" borderId="9" xfId="0" applyFont="1" applyFill="1" applyBorder="1" applyAlignment="1">
      <alignment horizontal="justify" vertical="center" wrapText="1"/>
    </xf>
    <xf numFmtId="0" fontId="3" fillId="0" borderId="9" xfId="0" applyFont="1" applyBorder="1" applyAlignment="1">
      <alignment vertical="center" wrapText="1"/>
    </xf>
    <xf numFmtId="0" fontId="5" fillId="0" borderId="25" xfId="0" applyFont="1" applyBorder="1" applyAlignment="1" applyProtection="1">
      <alignment horizontal="justify" vertical="center" wrapText="1"/>
      <protection locked="0"/>
    </xf>
    <xf numFmtId="0" fontId="5" fillId="0" borderId="9" xfId="0" applyFont="1" applyBorder="1" applyAlignment="1" applyProtection="1">
      <alignment horizontal="justify" vertical="center" wrapText="1"/>
      <protection locked="0"/>
    </xf>
    <xf numFmtId="0" fontId="5" fillId="0" borderId="9" xfId="0" applyFont="1" applyBorder="1" applyAlignment="1" applyProtection="1">
      <alignment horizontal="center" vertical="center" wrapText="1"/>
      <protection locked="0"/>
    </xf>
    <xf numFmtId="9" fontId="6" fillId="0" borderId="9" xfId="2" applyFont="1" applyBorder="1" applyAlignment="1">
      <alignment horizontal="center" vertical="center" wrapText="1"/>
    </xf>
    <xf numFmtId="0" fontId="5" fillId="0" borderId="9" xfId="0" applyFont="1" applyBorder="1" applyAlignment="1">
      <alignment horizontal="justify" vertical="center" wrapText="1"/>
    </xf>
    <xf numFmtId="9" fontId="5" fillId="0" borderId="9" xfId="2" applyFont="1" applyBorder="1" applyAlignment="1">
      <alignment horizontal="justify" vertical="center" wrapText="1"/>
    </xf>
    <xf numFmtId="0" fontId="5" fillId="0" borderId="15" xfId="0" applyFont="1" applyBorder="1" applyAlignment="1" applyProtection="1">
      <alignment horizontal="justify" vertical="center" wrapText="1"/>
      <protection locked="0"/>
    </xf>
    <xf numFmtId="0" fontId="5" fillId="0" borderId="13" xfId="0" applyFont="1" applyBorder="1" applyAlignment="1" applyProtection="1">
      <alignment horizontal="justify" vertical="center" wrapText="1"/>
      <protection locked="0"/>
    </xf>
    <xf numFmtId="0" fontId="5" fillId="0" borderId="13" xfId="0" applyFont="1" applyBorder="1" applyAlignment="1">
      <alignment horizontal="justify" vertical="center" wrapText="1"/>
    </xf>
    <xf numFmtId="9" fontId="5" fillId="0" borderId="13" xfId="2" applyFont="1" applyBorder="1" applyAlignment="1">
      <alignment horizontal="justify" vertical="center" wrapText="1"/>
    </xf>
    <xf numFmtId="9" fontId="5" fillId="0" borderId="9" xfId="2" applyFont="1" applyBorder="1" applyAlignment="1">
      <alignment horizontal="center" vertical="center" wrapText="1"/>
    </xf>
    <xf numFmtId="9" fontId="5" fillId="0" borderId="9" xfId="0" applyNumberFormat="1" applyFont="1" applyBorder="1" applyAlignment="1" applyProtection="1">
      <alignment horizontal="justify" vertical="center" wrapText="1"/>
      <protection locked="0"/>
    </xf>
    <xf numFmtId="0" fontId="3" fillId="0" borderId="9" xfId="0" applyFont="1" applyBorder="1" applyAlignment="1">
      <alignment horizontal="center" vertical="center" wrapText="1"/>
    </xf>
    <xf numFmtId="0" fontId="6" fillId="0" borderId="9" xfId="0" applyFont="1" applyBorder="1" applyAlignment="1">
      <alignment vertical="center" wrapText="1"/>
    </xf>
    <xf numFmtId="0" fontId="6" fillId="0" borderId="0" xfId="0" applyFont="1" applyAlignment="1">
      <alignment vertical="center" wrapText="1"/>
    </xf>
    <xf numFmtId="0" fontId="6" fillId="0" borderId="0" xfId="0" applyFont="1" applyAlignment="1">
      <alignment vertical="center"/>
    </xf>
    <xf numFmtId="0" fontId="6" fillId="0" borderId="9" xfId="0" applyFont="1" applyBorder="1" applyAlignment="1">
      <alignment vertical="center"/>
    </xf>
    <xf numFmtId="0" fontId="6" fillId="11" borderId="9" xfId="0" applyFont="1" applyFill="1" applyBorder="1" applyAlignment="1">
      <alignment vertical="center"/>
    </xf>
    <xf numFmtId="9" fontId="12" fillId="8" borderId="9" xfId="0" applyNumberFormat="1" applyFont="1" applyFill="1" applyBorder="1" applyAlignment="1">
      <alignment vertical="center"/>
    </xf>
    <xf numFmtId="0" fontId="12" fillId="8" borderId="9" xfId="0" applyFont="1" applyFill="1" applyBorder="1" applyAlignment="1">
      <alignment vertical="center"/>
    </xf>
    <xf numFmtId="0" fontId="6" fillId="5" borderId="9" xfId="0" applyFont="1" applyFill="1" applyBorder="1" applyAlignment="1">
      <alignment vertical="center"/>
    </xf>
    <xf numFmtId="0" fontId="3" fillId="0" borderId="10" xfId="0" applyFont="1" applyBorder="1" applyAlignment="1">
      <alignment horizontal="center" vertical="center"/>
    </xf>
    <xf numFmtId="0" fontId="4" fillId="12" borderId="10" xfId="0" applyFont="1" applyFill="1" applyBorder="1" applyAlignment="1">
      <alignment horizontal="justify" vertical="center" wrapText="1"/>
    </xf>
    <xf numFmtId="0" fontId="3" fillId="5" borderId="9" xfId="0" applyFont="1" applyFill="1" applyBorder="1" applyAlignment="1">
      <alignment vertical="center" wrapText="1"/>
    </xf>
    <xf numFmtId="0" fontId="6" fillId="5" borderId="9" xfId="0" applyFont="1" applyFill="1" applyBorder="1" applyAlignment="1">
      <alignment vertical="center" wrapText="1"/>
    </xf>
    <xf numFmtId="0" fontId="6" fillId="5" borderId="12" xfId="0" applyFont="1" applyFill="1" applyBorder="1" applyAlignment="1">
      <alignment vertical="center"/>
    </xf>
    <xf numFmtId="0" fontId="6" fillId="5" borderId="12" xfId="0" applyFont="1" applyFill="1" applyBorder="1" applyAlignment="1">
      <alignment vertical="center" wrapText="1"/>
    </xf>
    <xf numFmtId="0" fontId="6" fillId="5" borderId="10" xfId="0" applyFont="1" applyFill="1" applyBorder="1" applyAlignment="1">
      <alignment vertical="center"/>
    </xf>
    <xf numFmtId="0" fontId="6" fillId="0" borderId="12" xfId="0" applyFont="1" applyBorder="1" applyAlignment="1">
      <alignment vertical="center" wrapText="1"/>
    </xf>
    <xf numFmtId="0" fontId="6" fillId="11" borderId="9" xfId="0" applyFont="1" applyFill="1" applyBorder="1" applyAlignment="1">
      <alignment vertical="center" wrapText="1"/>
    </xf>
    <xf numFmtId="0" fontId="12" fillId="11" borderId="9" xfId="0" applyFont="1" applyFill="1" applyBorder="1" applyAlignment="1">
      <alignment horizontal="center" vertical="center"/>
    </xf>
    <xf numFmtId="0" fontId="6" fillId="7" borderId="9" xfId="0" applyFont="1" applyFill="1" applyBorder="1" applyAlignment="1">
      <alignment vertical="center" wrapText="1"/>
    </xf>
    <xf numFmtId="0" fontId="6" fillId="0" borderId="25" xfId="0" applyFont="1" applyBorder="1" applyAlignment="1">
      <alignment vertical="center" wrapText="1"/>
    </xf>
    <xf numFmtId="0" fontId="6" fillId="0" borderId="26" xfId="0" applyFont="1" applyBorder="1" applyAlignment="1">
      <alignment vertical="center" wrapText="1"/>
    </xf>
    <xf numFmtId="0" fontId="6" fillId="11" borderId="25" xfId="0" applyFont="1" applyFill="1" applyBorder="1" applyAlignment="1">
      <alignment vertical="center" wrapText="1"/>
    </xf>
    <xf numFmtId="0" fontId="6" fillId="0" borderId="15" xfId="0" applyFont="1" applyBorder="1" applyAlignment="1">
      <alignment vertical="center" wrapText="1"/>
    </xf>
    <xf numFmtId="0" fontId="6" fillId="0" borderId="13" xfId="0" applyFont="1" applyBorder="1" applyAlignment="1">
      <alignment vertical="center" wrapText="1"/>
    </xf>
    <xf numFmtId="0" fontId="6" fillId="9" borderId="25" xfId="0" applyFont="1" applyFill="1" applyBorder="1" applyAlignment="1">
      <alignment vertical="center" wrapText="1"/>
    </xf>
    <xf numFmtId="0" fontId="6" fillId="11" borderId="26" xfId="0" applyFont="1" applyFill="1" applyBorder="1" applyAlignment="1">
      <alignment vertical="center" wrapText="1"/>
    </xf>
    <xf numFmtId="0" fontId="6" fillId="10" borderId="25" xfId="0" applyFont="1" applyFill="1" applyBorder="1" applyAlignment="1">
      <alignment vertical="center" wrapText="1"/>
    </xf>
    <xf numFmtId="0" fontId="11" fillId="8" borderId="12" xfId="0" applyFont="1" applyFill="1" applyBorder="1" applyAlignment="1" applyProtection="1">
      <alignment horizontal="justify" vertical="center" wrapText="1"/>
      <protection locked="0"/>
    </xf>
    <xf numFmtId="9" fontId="12" fillId="8" borderId="12" xfId="0" applyNumberFormat="1" applyFont="1" applyFill="1" applyBorder="1" applyAlignment="1">
      <alignment vertical="center"/>
    </xf>
    <xf numFmtId="0" fontId="6" fillId="11" borderId="26" xfId="0" applyFont="1" applyFill="1" applyBorder="1" applyAlignment="1">
      <alignment vertical="center"/>
    </xf>
    <xf numFmtId="0" fontId="4" fillId="12" borderId="25" xfId="0" applyFont="1" applyFill="1" applyBorder="1" applyAlignment="1">
      <alignment horizontal="justify" vertical="center" wrapText="1"/>
    </xf>
    <xf numFmtId="0" fontId="3" fillId="0" borderId="25" xfId="0" applyFont="1" applyBorder="1" applyAlignment="1">
      <alignment vertical="center" wrapText="1"/>
    </xf>
    <xf numFmtId="0" fontId="9" fillId="0" borderId="25" xfId="0" applyFont="1" applyBorder="1" applyAlignment="1">
      <alignment vertical="center" wrapText="1"/>
    </xf>
    <xf numFmtId="0" fontId="3" fillId="0" borderId="32" xfId="0" applyFont="1" applyBorder="1" applyAlignment="1">
      <alignment vertical="center" wrapText="1"/>
    </xf>
    <xf numFmtId="0" fontId="13" fillId="11" borderId="25" xfId="0" applyFont="1" applyFill="1" applyBorder="1" applyAlignment="1">
      <alignment vertical="center" wrapText="1"/>
    </xf>
    <xf numFmtId="9" fontId="5" fillId="0" borderId="26" xfId="0" applyNumberFormat="1" applyFont="1" applyBorder="1" applyAlignment="1" applyProtection="1">
      <alignment horizontal="justify" vertical="center" wrapText="1"/>
      <protection locked="0"/>
    </xf>
    <xf numFmtId="0" fontId="5" fillId="0" borderId="25" xfId="0" applyFont="1" applyBorder="1" applyAlignment="1">
      <alignment horizontal="justify" vertical="center" wrapText="1"/>
    </xf>
    <xf numFmtId="9" fontId="5" fillId="0" borderId="26" xfId="2" applyFont="1" applyBorder="1" applyAlignment="1">
      <alignment horizontal="justify" vertical="center" wrapText="1"/>
    </xf>
    <xf numFmtId="0" fontId="5" fillId="0" borderId="15" xfId="0" applyFont="1" applyBorder="1" applyAlignment="1">
      <alignment horizontal="justify" vertical="center" wrapText="1"/>
    </xf>
    <xf numFmtId="9" fontId="5" fillId="0" borderId="13" xfId="2" applyFont="1" applyBorder="1" applyAlignment="1">
      <alignment horizontal="center" vertical="center" wrapText="1"/>
    </xf>
    <xf numFmtId="9" fontId="5" fillId="0" borderId="27" xfId="2" applyFont="1" applyBorder="1" applyAlignment="1">
      <alignment horizontal="justify" vertical="center" wrapText="1"/>
    </xf>
    <xf numFmtId="0" fontId="3" fillId="0" borderId="26" xfId="0" applyFont="1" applyBorder="1" applyAlignment="1">
      <alignment vertical="center" wrapText="1"/>
    </xf>
    <xf numFmtId="0" fontId="6" fillId="8" borderId="0" xfId="0" applyFont="1" applyFill="1" applyBorder="1" applyAlignment="1">
      <alignment vertical="center"/>
    </xf>
    <xf numFmtId="0" fontId="6" fillId="11" borderId="8" xfId="0" applyFont="1" applyFill="1" applyBorder="1" applyAlignment="1">
      <alignment vertical="center"/>
    </xf>
    <xf numFmtId="0" fontId="5" fillId="0" borderId="26" xfId="0" applyFont="1" applyBorder="1" applyAlignment="1" applyProtection="1">
      <alignment horizontal="justify" vertical="center" wrapText="1"/>
      <protection locked="0"/>
    </xf>
    <xf numFmtId="0" fontId="5" fillId="0" borderId="27" xfId="0" applyFont="1" applyBorder="1" applyAlignment="1" applyProtection="1">
      <alignment horizontal="justify" vertical="center" wrapText="1"/>
      <protection locked="0"/>
    </xf>
    <xf numFmtId="0" fontId="6" fillId="11" borderId="25" xfId="0" applyFont="1" applyFill="1" applyBorder="1" applyAlignment="1">
      <alignment vertical="center"/>
    </xf>
    <xf numFmtId="0" fontId="5" fillId="0" borderId="26" xfId="0" applyFont="1" applyBorder="1" applyAlignment="1" applyProtection="1">
      <alignment horizontal="center" vertical="center" wrapText="1"/>
      <protection locked="0"/>
    </xf>
    <xf numFmtId="0" fontId="3" fillId="0" borderId="33" xfId="0" applyFont="1" applyBorder="1" applyAlignment="1">
      <alignment vertical="center" wrapText="1"/>
    </xf>
    <xf numFmtId="0" fontId="3" fillId="12" borderId="24" xfId="0" applyFont="1" applyFill="1" applyBorder="1" applyAlignment="1">
      <alignment horizontal="justify" vertical="center" wrapText="1"/>
    </xf>
    <xf numFmtId="0" fontId="10" fillId="11" borderId="15" xfId="0" applyFont="1" applyFill="1" applyBorder="1" applyAlignment="1">
      <alignment horizontal="center" vertical="center" wrapText="1"/>
    </xf>
    <xf numFmtId="0" fontId="10" fillId="11" borderId="13" xfId="0" applyFont="1" applyFill="1" applyBorder="1" applyAlignment="1">
      <alignment horizontal="center" vertical="center" wrapText="1"/>
    </xf>
    <xf numFmtId="0" fontId="6" fillId="0" borderId="25" xfId="0" applyFont="1" applyFill="1" applyBorder="1" applyAlignment="1">
      <alignment vertical="center"/>
    </xf>
    <xf numFmtId="0" fontId="14" fillId="6" borderId="25"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14" fillId="6" borderId="26" xfId="0" applyFont="1" applyFill="1" applyBorder="1" applyAlignment="1">
      <alignment horizontal="center" vertical="center" wrapText="1"/>
    </xf>
    <xf numFmtId="0" fontId="6" fillId="0" borderId="0" xfId="0" applyFont="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8" borderId="22" xfId="0" applyFont="1" applyFill="1" applyBorder="1" applyAlignment="1">
      <alignment horizontal="center" vertical="center"/>
    </xf>
    <xf numFmtId="0" fontId="6" fillId="0" borderId="22" xfId="0" applyFont="1" applyBorder="1" applyAlignment="1">
      <alignment horizontal="center" vertical="center"/>
    </xf>
    <xf numFmtId="0" fontId="6" fillId="0" borderId="30" xfId="0" applyFont="1" applyBorder="1" applyAlignment="1">
      <alignment horizontal="center" vertical="center"/>
    </xf>
    <xf numFmtId="0" fontId="6" fillId="11" borderId="9" xfId="0" applyFont="1" applyFill="1" applyBorder="1" applyAlignment="1">
      <alignment horizontal="center" vertical="center"/>
    </xf>
    <xf numFmtId="0" fontId="9" fillId="0" borderId="9" xfId="0" applyFont="1" applyBorder="1" applyAlignment="1">
      <alignment vertical="center" wrapText="1"/>
    </xf>
    <xf numFmtId="0" fontId="9" fillId="0" borderId="12" xfId="0" applyFont="1" applyBorder="1" applyAlignment="1">
      <alignment horizontal="center" vertical="center" wrapText="1"/>
    </xf>
    <xf numFmtId="0" fontId="9" fillId="0" borderId="12" xfId="0" applyFont="1" applyBorder="1" applyAlignment="1">
      <alignment vertical="center" wrapText="1"/>
    </xf>
    <xf numFmtId="0" fontId="9" fillId="0" borderId="9" xfId="0" applyFont="1" applyBorder="1" applyAlignment="1">
      <alignment horizontal="center" vertical="center" wrapText="1"/>
    </xf>
    <xf numFmtId="0" fontId="9" fillId="12" borderId="25" xfId="0" applyFont="1" applyFill="1" applyBorder="1" applyAlignment="1">
      <alignment horizontal="justify" vertical="center" wrapText="1"/>
    </xf>
    <xf numFmtId="10" fontId="6" fillId="11" borderId="7" xfId="0" applyNumberFormat="1" applyFont="1" applyFill="1" applyBorder="1" applyAlignment="1">
      <alignment horizontal="center" vertical="center"/>
    </xf>
    <xf numFmtId="10" fontId="6" fillId="11" borderId="9" xfId="0" applyNumberFormat="1" applyFont="1" applyFill="1" applyBorder="1" applyAlignment="1">
      <alignment horizontal="center" vertical="center" wrapText="1"/>
    </xf>
    <xf numFmtId="0" fontId="6" fillId="11" borderId="10" xfId="0" applyFont="1" applyFill="1" applyBorder="1" applyAlignment="1">
      <alignment horizontal="center" vertical="center"/>
    </xf>
    <xf numFmtId="0" fontId="6" fillId="11" borderId="7" xfId="0" applyFont="1" applyFill="1" applyBorder="1" applyAlignment="1">
      <alignment horizontal="center" vertical="center"/>
    </xf>
    <xf numFmtId="0" fontId="6" fillId="11" borderId="9" xfId="0" applyFont="1" applyFill="1" applyBorder="1" applyAlignment="1">
      <alignment horizontal="center" vertical="center" wrapText="1"/>
    </xf>
    <xf numFmtId="9" fontId="5" fillId="0" borderId="9" xfId="0" applyNumberFormat="1" applyFont="1" applyBorder="1" applyAlignment="1">
      <alignment horizontal="center" vertical="center" wrapText="1"/>
    </xf>
    <xf numFmtId="9" fontId="6" fillId="0" borderId="13" xfId="0" applyNumberFormat="1" applyFont="1" applyBorder="1" applyAlignment="1">
      <alignment horizontal="center" vertical="center"/>
    </xf>
    <xf numFmtId="0" fontId="6" fillId="0" borderId="9" xfId="0" applyFont="1" applyFill="1" applyBorder="1" applyAlignment="1">
      <alignment vertical="center"/>
    </xf>
    <xf numFmtId="9" fontId="6" fillId="0" borderId="9" xfId="0" applyNumberFormat="1" applyFont="1" applyFill="1" applyBorder="1" applyAlignment="1">
      <alignment vertical="center"/>
    </xf>
    <xf numFmtId="9" fontId="6" fillId="0" borderId="26" xfId="0" applyNumberFormat="1" applyFont="1" applyFill="1" applyBorder="1" applyAlignment="1">
      <alignment vertical="center"/>
    </xf>
    <xf numFmtId="0" fontId="6" fillId="0" borderId="9" xfId="0" applyFont="1" applyFill="1" applyBorder="1" applyAlignment="1">
      <alignment horizontal="center" vertical="center"/>
    </xf>
    <xf numFmtId="0" fontId="6" fillId="0" borderId="26" xfId="0" applyFont="1" applyFill="1" applyBorder="1" applyAlignment="1">
      <alignment vertical="center"/>
    </xf>
    <xf numFmtId="1" fontId="6" fillId="0" borderId="9" xfId="0" applyNumberFormat="1" applyFont="1" applyFill="1" applyBorder="1" applyAlignment="1">
      <alignment vertical="center"/>
    </xf>
    <xf numFmtId="0" fontId="6" fillId="0" borderId="10" xfId="0" applyFont="1" applyFill="1" applyBorder="1" applyAlignment="1">
      <alignment vertical="center"/>
    </xf>
    <xf numFmtId="0" fontId="6" fillId="0" borderId="14" xfId="0" applyFont="1" applyFill="1" applyBorder="1" applyAlignment="1">
      <alignment vertical="center"/>
    </xf>
    <xf numFmtId="0" fontId="6" fillId="0" borderId="9" xfId="0" applyFont="1" applyFill="1" applyBorder="1" applyAlignment="1">
      <alignment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9" fontId="6" fillId="0" borderId="25" xfId="2" applyFont="1" applyBorder="1" applyAlignment="1">
      <alignment horizontal="center" vertical="center" wrapText="1"/>
    </xf>
    <xf numFmtId="0" fontId="6" fillId="11" borderId="25" xfId="0" applyFont="1" applyFill="1" applyBorder="1" applyAlignment="1">
      <alignment horizontal="center" vertical="center" wrapText="1"/>
    </xf>
    <xf numFmtId="0" fontId="19" fillId="0" borderId="25" xfId="0" applyFont="1" applyBorder="1" applyAlignment="1">
      <alignment horizontal="center" vertical="center" wrapText="1"/>
    </xf>
    <xf numFmtId="0" fontId="12" fillId="0" borderId="9" xfId="0" applyFont="1" applyBorder="1" applyAlignment="1">
      <alignment horizontal="center" vertical="center" wrapText="1"/>
    </xf>
    <xf numFmtId="9" fontId="12" fillId="0" borderId="9" xfId="2" applyFont="1" applyBorder="1" applyAlignment="1">
      <alignment horizontal="center" vertical="center" wrapText="1"/>
    </xf>
    <xf numFmtId="0" fontId="12" fillId="11" borderId="9" xfId="0" applyFont="1" applyFill="1" applyBorder="1" applyAlignment="1">
      <alignment horizontal="center" vertical="center" wrapText="1"/>
    </xf>
    <xf numFmtId="9" fontId="6" fillId="0" borderId="25" xfId="2" applyFont="1" applyFill="1" applyBorder="1" applyAlignment="1">
      <alignment horizontal="center" vertical="center" wrapText="1"/>
    </xf>
    <xf numFmtId="10" fontId="6" fillId="0" borderId="9" xfId="2" applyNumberFormat="1" applyFont="1" applyFill="1" applyBorder="1" applyAlignment="1">
      <alignment horizontal="center" vertical="center" wrapText="1"/>
    </xf>
    <xf numFmtId="9" fontId="12" fillId="0" borderId="9" xfId="2" applyFont="1" applyFill="1" applyBorder="1" applyAlignment="1">
      <alignment horizontal="center" vertical="center" wrapText="1"/>
    </xf>
    <xf numFmtId="0" fontId="6" fillId="0" borderId="9" xfId="0" applyFont="1" applyFill="1" applyBorder="1" applyAlignment="1">
      <alignment horizontal="center" vertical="center" wrapText="1"/>
    </xf>
    <xf numFmtId="0" fontId="12" fillId="0" borderId="0" xfId="0" applyFont="1" applyAlignment="1">
      <alignment vertical="center" wrapText="1"/>
    </xf>
    <xf numFmtId="0" fontId="12" fillId="0" borderId="0" xfId="0" applyFont="1" applyAlignment="1">
      <alignment vertical="center"/>
    </xf>
    <xf numFmtId="0" fontId="12" fillId="9" borderId="25" xfId="0" applyFont="1" applyFill="1" applyBorder="1" applyAlignment="1">
      <alignment vertical="center" wrapText="1"/>
    </xf>
    <xf numFmtId="0" fontId="12" fillId="9" borderId="9" xfId="0" applyFont="1" applyFill="1" applyBorder="1" applyAlignment="1">
      <alignment vertical="center" wrapText="1"/>
    </xf>
    <xf numFmtId="0" fontId="12" fillId="9" borderId="26" xfId="0" applyFont="1" applyFill="1" applyBorder="1" applyAlignment="1">
      <alignment vertical="center" wrapText="1"/>
    </xf>
    <xf numFmtId="0" fontId="12" fillId="10" borderId="9" xfId="0" applyFont="1" applyFill="1" applyBorder="1" applyAlignment="1">
      <alignment vertical="center" wrapText="1"/>
    </xf>
    <xf numFmtId="0" fontId="12" fillId="10" borderId="26" xfId="0" applyFont="1" applyFill="1" applyBorder="1" applyAlignment="1">
      <alignment vertical="center" wrapText="1"/>
    </xf>
    <xf numFmtId="0" fontId="12" fillId="7" borderId="25" xfId="0" applyFont="1" applyFill="1" applyBorder="1" applyAlignment="1">
      <alignment vertical="center" wrapText="1"/>
    </xf>
    <xf numFmtId="0" fontId="12" fillId="7" borderId="9" xfId="0" applyFont="1" applyFill="1" applyBorder="1" applyAlignment="1">
      <alignment vertical="center" wrapText="1"/>
    </xf>
    <xf numFmtId="0" fontId="12" fillId="7" borderId="26" xfId="0" applyFont="1" applyFill="1" applyBorder="1" applyAlignment="1">
      <alignment vertical="center" wrapText="1"/>
    </xf>
    <xf numFmtId="0" fontId="6" fillId="0" borderId="34" xfId="0" applyFont="1" applyBorder="1" applyAlignment="1">
      <alignment vertical="center"/>
    </xf>
    <xf numFmtId="0" fontId="6" fillId="11" borderId="22" xfId="0" applyFont="1" applyFill="1" applyBorder="1" applyAlignment="1">
      <alignment vertical="center"/>
    </xf>
    <xf numFmtId="0" fontId="6" fillId="0" borderId="35" xfId="0" applyFont="1" applyBorder="1" applyAlignment="1">
      <alignment vertical="center"/>
    </xf>
    <xf numFmtId="0" fontId="6" fillId="0" borderId="2" xfId="0" applyFont="1" applyBorder="1" applyAlignment="1">
      <alignment vertical="center" wrapText="1"/>
    </xf>
    <xf numFmtId="0" fontId="12" fillId="13" borderId="16" xfId="0" applyFont="1" applyFill="1" applyBorder="1" applyAlignment="1">
      <alignment horizontal="center" vertical="center" wrapText="1"/>
    </xf>
    <xf numFmtId="9" fontId="6" fillId="0" borderId="9" xfId="2" applyFont="1" applyFill="1" applyBorder="1" applyAlignment="1">
      <alignment horizontal="center" vertical="center" wrapText="1"/>
    </xf>
    <xf numFmtId="0" fontId="19" fillId="0" borderId="9" xfId="0" applyFont="1" applyBorder="1" applyAlignment="1">
      <alignment horizontal="center" vertical="center" wrapText="1"/>
    </xf>
    <xf numFmtId="0" fontId="20" fillId="0" borderId="9" xfId="0" applyFont="1" applyBorder="1" applyAlignment="1">
      <alignment horizontal="center" vertical="center" wrapText="1"/>
    </xf>
    <xf numFmtId="9" fontId="19" fillId="0" borderId="9" xfId="0" applyNumberFormat="1" applyFont="1" applyBorder="1" applyAlignment="1">
      <alignment horizontal="center" vertical="center" wrapText="1"/>
    </xf>
    <xf numFmtId="9" fontId="20" fillId="0" borderId="9" xfId="0" applyNumberFormat="1" applyFont="1" applyBorder="1" applyAlignment="1">
      <alignment horizontal="center" vertical="center" wrapText="1"/>
    </xf>
    <xf numFmtId="0" fontId="12" fillId="13" borderId="32" xfId="0" applyFont="1" applyFill="1" applyBorder="1" applyAlignment="1">
      <alignment horizontal="center" vertical="center" wrapText="1"/>
    </xf>
    <xf numFmtId="0" fontId="12" fillId="13" borderId="10" xfId="0" applyFont="1" applyFill="1" applyBorder="1" applyAlignment="1">
      <alignment horizontal="center" vertical="center" wrapText="1"/>
    </xf>
    <xf numFmtId="0" fontId="6" fillId="0" borderId="21" xfId="0" applyFont="1" applyBorder="1" applyAlignment="1">
      <alignment horizontal="center" vertical="center" wrapText="1"/>
    </xf>
    <xf numFmtId="0" fontId="6"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19" fillId="0" borderId="26" xfId="0" applyFont="1" applyBorder="1" applyAlignment="1">
      <alignment horizontal="center" vertical="center" wrapText="1"/>
    </xf>
    <xf numFmtId="9" fontId="5" fillId="0" borderId="25" xfId="2" applyFont="1" applyBorder="1" applyAlignment="1">
      <alignment horizontal="center" vertical="center" wrapText="1"/>
    </xf>
    <xf numFmtId="0" fontId="19" fillId="0" borderId="15" xfId="0" applyFont="1" applyBorder="1" applyAlignment="1">
      <alignment horizontal="center" vertical="center" wrapText="1"/>
    </xf>
    <xf numFmtId="0" fontId="19" fillId="0" borderId="13" xfId="0" applyFont="1" applyBorder="1" applyAlignment="1">
      <alignment horizontal="center" vertical="center" wrapText="1"/>
    </xf>
    <xf numFmtId="0" fontId="20" fillId="0" borderId="13" xfId="0" applyFont="1" applyBorder="1" applyAlignment="1">
      <alignment horizontal="center" vertical="center" wrapText="1"/>
    </xf>
    <xf numFmtId="9" fontId="17" fillId="0" borderId="36" xfId="2" applyFont="1" applyBorder="1" applyAlignment="1">
      <alignment horizontal="center" vertical="center" wrapText="1"/>
    </xf>
    <xf numFmtId="0" fontId="6" fillId="0" borderId="9" xfId="0" applyFont="1" applyBorder="1" applyAlignment="1" applyProtection="1">
      <alignment vertical="center" wrapText="1"/>
      <protection locked="0"/>
    </xf>
    <xf numFmtId="0" fontId="6" fillId="0" borderId="26" xfId="0" applyFont="1" applyBorder="1" applyAlignment="1" applyProtection="1">
      <alignment vertical="center" wrapText="1"/>
      <protection locked="0"/>
    </xf>
    <xf numFmtId="0" fontId="6" fillId="11" borderId="9" xfId="0" applyFont="1" applyFill="1" applyBorder="1" applyAlignment="1" applyProtection="1">
      <alignment vertical="center" wrapText="1"/>
      <protection locked="0"/>
    </xf>
    <xf numFmtId="0" fontId="6" fillId="11" borderId="26" xfId="0" applyFont="1" applyFill="1" applyBorder="1" applyAlignment="1" applyProtection="1">
      <alignment vertical="center" wrapText="1"/>
      <protection locked="0"/>
    </xf>
    <xf numFmtId="0" fontId="6" fillId="0" borderId="13" xfId="0" applyFont="1" applyBorder="1" applyAlignment="1" applyProtection="1">
      <alignment vertical="center" wrapText="1"/>
      <protection locked="0"/>
    </xf>
    <xf numFmtId="0" fontId="6" fillId="0" borderId="27" xfId="0" applyFont="1" applyBorder="1" applyAlignment="1" applyProtection="1">
      <alignment vertical="center" wrapText="1"/>
      <protection locked="0"/>
    </xf>
    <xf numFmtId="3" fontId="6" fillId="11" borderId="9" xfId="0" applyNumberFormat="1" applyFont="1" applyFill="1" applyBorder="1" applyAlignment="1">
      <alignment horizontal="center" vertical="center"/>
    </xf>
    <xf numFmtId="9" fontId="9" fillId="0" borderId="16" xfId="0" applyNumberFormat="1" applyFont="1" applyBorder="1" applyAlignment="1">
      <alignment horizontal="center" vertical="center" wrapText="1"/>
    </xf>
    <xf numFmtId="167" fontId="9" fillId="0" borderId="16" xfId="0" applyNumberFormat="1" applyFont="1" applyBorder="1" applyAlignment="1">
      <alignment horizontal="center" vertical="center" wrapText="1"/>
    </xf>
    <xf numFmtId="3" fontId="6" fillId="11" borderId="12" xfId="0" applyNumberFormat="1" applyFont="1" applyFill="1" applyBorder="1" applyAlignment="1">
      <alignment horizontal="center" vertical="center"/>
    </xf>
    <xf numFmtId="0" fontId="6" fillId="0" borderId="12" xfId="0" applyFont="1" applyBorder="1" applyAlignment="1">
      <alignment vertical="center"/>
    </xf>
    <xf numFmtId="3" fontId="6" fillId="0" borderId="12" xfId="0" applyNumberFormat="1" applyFont="1" applyBorder="1" applyAlignment="1">
      <alignment vertical="center"/>
    </xf>
    <xf numFmtId="0" fontId="6" fillId="0" borderId="33" xfId="0" applyFont="1" applyBorder="1" applyAlignment="1">
      <alignment horizontal="center" vertical="center"/>
    </xf>
    <xf numFmtId="1" fontId="6" fillId="0" borderId="26" xfId="2" applyNumberFormat="1" applyFont="1" applyFill="1" applyBorder="1" applyAlignment="1">
      <alignment horizontal="center" vertical="center"/>
    </xf>
    <xf numFmtId="0" fontId="6" fillId="0" borderId="10" xfId="0" applyFont="1" applyBorder="1" applyAlignment="1">
      <alignment horizontal="center" vertical="center"/>
    </xf>
    <xf numFmtId="9" fontId="6" fillId="0" borderId="9" xfId="2" applyFont="1" applyFill="1" applyBorder="1" applyAlignment="1">
      <alignment vertical="center"/>
    </xf>
    <xf numFmtId="9" fontId="6" fillId="0" borderId="9" xfId="2" applyFont="1" applyBorder="1" applyAlignment="1" applyProtection="1">
      <alignment horizontal="center" vertical="center" wrapText="1"/>
      <protection locked="0"/>
    </xf>
    <xf numFmtId="10" fontId="6" fillId="0" borderId="9" xfId="2" applyNumberFormat="1"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22" fillId="0" borderId="9" xfId="0" applyFont="1" applyBorder="1" applyAlignment="1">
      <alignment vertical="center" wrapText="1"/>
    </xf>
    <xf numFmtId="9" fontId="3" fillId="0" borderId="9" xfId="0" applyNumberFormat="1" applyFont="1" applyBorder="1" applyAlignment="1">
      <alignment horizontal="center" vertical="center" wrapText="1"/>
    </xf>
    <xf numFmtId="9" fontId="6" fillId="0" borderId="9" xfId="0" applyNumberFormat="1" applyFont="1" applyBorder="1" applyAlignment="1">
      <alignment horizontal="center" vertical="center"/>
    </xf>
    <xf numFmtId="9" fontId="6" fillId="0" borderId="26" xfId="0" applyNumberFormat="1" applyFont="1" applyBorder="1" applyAlignment="1">
      <alignment horizontal="center" vertical="center"/>
    </xf>
    <xf numFmtId="0" fontId="6" fillId="0" borderId="25" xfId="0" applyFont="1" applyBorder="1" applyAlignment="1">
      <alignment vertical="center"/>
    </xf>
    <xf numFmtId="0" fontId="6" fillId="0" borderId="37" xfId="0" applyFont="1" applyBorder="1" applyAlignment="1">
      <alignment vertical="center" wrapText="1"/>
    </xf>
    <xf numFmtId="0" fontId="22" fillId="0" borderId="9" xfId="0" applyFont="1" applyFill="1" applyBorder="1" applyAlignment="1">
      <alignment vertical="center" wrapText="1"/>
    </xf>
    <xf numFmtId="9" fontId="12" fillId="11" borderId="9" xfId="2" applyFont="1" applyFill="1" applyBorder="1" applyAlignment="1">
      <alignment horizontal="center" vertical="center"/>
    </xf>
    <xf numFmtId="9" fontId="19" fillId="0" borderId="9" xfId="2" applyFont="1" applyBorder="1" applyAlignment="1" applyProtection="1">
      <alignment horizontal="center" vertical="center" wrapText="1"/>
      <protection locked="0"/>
    </xf>
    <xf numFmtId="0" fontId="19" fillId="0" borderId="9" xfId="2" applyNumberFormat="1" applyFont="1" applyBorder="1" applyAlignment="1">
      <alignment horizontal="center" vertical="center" wrapText="1"/>
    </xf>
    <xf numFmtId="9" fontId="19" fillId="0" borderId="9" xfId="2" applyFont="1" applyBorder="1" applyAlignment="1">
      <alignment horizontal="center" vertical="center" wrapText="1"/>
    </xf>
    <xf numFmtId="9" fontId="24" fillId="0" borderId="26" xfId="0" applyNumberFormat="1" applyFont="1" applyBorder="1" applyAlignment="1" applyProtection="1">
      <alignment horizontal="center" vertical="center" wrapText="1"/>
      <protection locked="0"/>
    </xf>
    <xf numFmtId="0" fontId="19" fillId="0" borderId="0" xfId="0" applyFont="1" applyAlignment="1">
      <alignment vertical="center"/>
    </xf>
    <xf numFmtId="0" fontId="19" fillId="0" borderId="9" xfId="0" applyFont="1" applyBorder="1" applyAlignment="1">
      <alignment vertical="center" wrapText="1"/>
    </xf>
    <xf numFmtId="0" fontId="19" fillId="0" borderId="9" xfId="2" applyNumberFormat="1" applyFont="1" applyBorder="1" applyAlignment="1">
      <alignment vertical="center" wrapText="1"/>
    </xf>
    <xf numFmtId="166" fontId="19" fillId="0" borderId="9" xfId="1" applyNumberFormat="1" applyFont="1" applyBorder="1" applyAlignment="1">
      <alignment vertical="center" wrapText="1"/>
    </xf>
    <xf numFmtId="1" fontId="24" fillId="0" borderId="26" xfId="0" applyNumberFormat="1" applyFont="1" applyBorder="1" applyAlignment="1" applyProtection="1">
      <alignment vertical="center" wrapText="1"/>
      <protection locked="0"/>
    </xf>
    <xf numFmtId="0" fontId="6" fillId="0" borderId="39" xfId="0" applyFont="1" applyBorder="1" applyAlignment="1">
      <alignment vertical="center" wrapText="1"/>
    </xf>
    <xf numFmtId="0" fontId="6" fillId="0" borderId="10" xfId="0" applyFont="1" applyBorder="1" applyAlignment="1">
      <alignment horizontal="center" vertical="center"/>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0" fontId="6" fillId="0" borderId="0" xfId="0" applyFont="1" applyBorder="1" applyAlignment="1">
      <alignment horizontal="left" vertical="center" wrapText="1"/>
    </xf>
    <xf numFmtId="0" fontId="10" fillId="11" borderId="40" xfId="0" applyFont="1" applyFill="1" applyBorder="1" applyAlignment="1">
      <alignment horizontal="center" vertical="center" wrapText="1"/>
    </xf>
    <xf numFmtId="0" fontId="10" fillId="11" borderId="41" xfId="0" applyFont="1" applyFill="1" applyBorder="1" applyAlignment="1">
      <alignment horizontal="center" vertical="center" wrapText="1"/>
    </xf>
    <xf numFmtId="0" fontId="10" fillId="11" borderId="42" xfId="0" applyFont="1" applyFill="1" applyBorder="1" applyAlignment="1">
      <alignment horizontal="center" vertical="center" wrapText="1"/>
    </xf>
    <xf numFmtId="9" fontId="12" fillId="0" borderId="9" xfId="2" applyFont="1" applyBorder="1" applyAlignment="1" applyProtection="1">
      <alignment horizontal="center" vertical="center" wrapText="1"/>
      <protection locked="0"/>
    </xf>
    <xf numFmtId="0" fontId="12" fillId="11" borderId="9" xfId="0" applyFont="1" applyFill="1" applyBorder="1" applyAlignment="1" applyProtection="1">
      <alignment vertical="center" wrapText="1"/>
      <protection locked="0"/>
    </xf>
    <xf numFmtId="9" fontId="20" fillId="0" borderId="9" xfId="2" applyFont="1" applyBorder="1" applyAlignment="1" applyProtection="1">
      <alignment horizontal="center" vertical="center" wrapText="1"/>
      <protection locked="0"/>
    </xf>
    <xf numFmtId="9" fontId="20" fillId="0" borderId="9" xfId="2" applyFont="1" applyBorder="1" applyAlignment="1">
      <alignment horizontal="center" vertical="center" wrapText="1"/>
    </xf>
    <xf numFmtId="0" fontId="12" fillId="13" borderId="43" xfId="0" applyFont="1" applyFill="1" applyBorder="1" applyAlignment="1">
      <alignment horizontal="center" vertical="center" wrapTex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5" xfId="0" applyFont="1" applyBorder="1" applyAlignment="1">
      <alignment vertical="center" wrapText="1"/>
    </xf>
    <xf numFmtId="9" fontId="6" fillId="0" borderId="45" xfId="2" applyFont="1" applyFill="1" applyBorder="1" applyAlignment="1">
      <alignment horizontal="center" vertical="center" wrapText="1"/>
    </xf>
    <xf numFmtId="0" fontId="6" fillId="0" borderId="45" xfId="0" applyFont="1" applyFill="1" applyBorder="1" applyAlignment="1">
      <alignment horizontal="center" vertical="center" wrapText="1"/>
    </xf>
    <xf numFmtId="0" fontId="6" fillId="11" borderId="45" xfId="0" applyFont="1" applyFill="1" applyBorder="1" applyAlignment="1">
      <alignment horizontal="center" vertical="center" wrapText="1"/>
    </xf>
    <xf numFmtId="0" fontId="19" fillId="0" borderId="45" xfId="0" applyFont="1" applyBorder="1" applyAlignment="1">
      <alignment horizontal="center" vertical="center" wrapText="1"/>
    </xf>
    <xf numFmtId="0" fontId="12" fillId="10" borderId="2" xfId="0" applyFont="1" applyFill="1" applyBorder="1" applyAlignment="1">
      <alignment vertical="center" wrapText="1"/>
    </xf>
    <xf numFmtId="0" fontId="6" fillId="11" borderId="38" xfId="0" applyFont="1" applyFill="1" applyBorder="1" applyAlignment="1" applyProtection="1">
      <alignment vertical="center" wrapText="1"/>
      <protection locked="0"/>
    </xf>
    <xf numFmtId="0" fontId="12" fillId="0" borderId="9" xfId="0" applyFont="1" applyBorder="1" applyAlignment="1" applyProtection="1">
      <alignment horizontal="center" vertical="center" wrapText="1"/>
      <protection locked="0"/>
    </xf>
    <xf numFmtId="0" fontId="23" fillId="0" borderId="9" xfId="0" applyFont="1" applyBorder="1" applyAlignment="1">
      <alignment vertical="center" wrapText="1"/>
    </xf>
    <xf numFmtId="0" fontId="12" fillId="9" borderId="21" xfId="0" applyFont="1" applyFill="1" applyBorder="1" applyAlignment="1">
      <alignment horizontal="center" vertical="center" wrapText="1"/>
    </xf>
    <xf numFmtId="0" fontId="12" fillId="9" borderId="4"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6" fillId="0" borderId="26" xfId="0" applyFont="1" applyBorder="1" applyAlignment="1" applyProtection="1">
      <alignment horizontal="center" vertical="center" wrapText="1"/>
      <protection locked="0"/>
    </xf>
    <xf numFmtId="0" fontId="22" fillId="0" borderId="26" xfId="0" applyFont="1" applyBorder="1" applyAlignment="1">
      <alignment vertical="center" wrapText="1"/>
    </xf>
    <xf numFmtId="0" fontId="22" fillId="0" borderId="26" xfId="0" applyFont="1" applyBorder="1" applyAlignment="1">
      <alignment vertical="center"/>
    </xf>
    <xf numFmtId="0" fontId="22" fillId="0" borderId="26" xfId="0" applyFont="1" applyFill="1" applyBorder="1" applyAlignment="1">
      <alignment vertical="center" wrapText="1"/>
    </xf>
    <xf numFmtId="0" fontId="6" fillId="0" borderId="25" xfId="0" applyFont="1" applyBorder="1" applyAlignment="1" applyProtection="1">
      <alignment horizontal="center" vertical="center" wrapText="1"/>
      <protection locked="0"/>
    </xf>
    <xf numFmtId="9" fontId="19" fillId="0" borderId="25" xfId="2" applyFont="1" applyBorder="1" applyAlignment="1">
      <alignment horizontal="center" vertical="center" wrapText="1"/>
    </xf>
    <xf numFmtId="0" fontId="19" fillId="0" borderId="26" xfId="0" applyFont="1" applyBorder="1" applyAlignment="1">
      <alignment vertical="center" wrapText="1"/>
    </xf>
    <xf numFmtId="0" fontId="19" fillId="0" borderId="26" xfId="0" applyFont="1" applyBorder="1" applyAlignment="1">
      <alignment vertical="center"/>
    </xf>
    <xf numFmtId="9" fontId="19" fillId="0" borderId="15" xfId="2" applyFont="1" applyBorder="1" applyAlignment="1">
      <alignment horizontal="center" vertical="center" wrapText="1"/>
    </xf>
    <xf numFmtId="9" fontId="19" fillId="0" borderId="13" xfId="2" applyFont="1" applyBorder="1" applyAlignment="1" applyProtection="1">
      <alignment horizontal="center" vertical="center" wrapText="1"/>
      <protection locked="0"/>
    </xf>
    <xf numFmtId="9" fontId="20" fillId="0" borderId="13" xfId="2" applyFont="1" applyBorder="1" applyAlignment="1" applyProtection="1">
      <alignment horizontal="center" vertical="center" wrapText="1"/>
      <protection locked="0"/>
    </xf>
    <xf numFmtId="0" fontId="19" fillId="0" borderId="13" xfId="0" applyFont="1" applyBorder="1" applyAlignment="1">
      <alignment vertical="center" wrapText="1"/>
    </xf>
    <xf numFmtId="0" fontId="19" fillId="0" borderId="27" xfId="0" applyFont="1" applyBorder="1" applyAlignment="1">
      <alignment vertical="center"/>
    </xf>
    <xf numFmtId="0" fontId="6" fillId="0" borderId="9" xfId="0" applyFont="1" applyBorder="1" applyAlignment="1">
      <alignment horizontal="center" vertical="center"/>
    </xf>
    <xf numFmtId="0" fontId="21" fillId="0" borderId="9" xfId="0" applyFont="1" applyBorder="1" applyAlignment="1">
      <alignment horizontal="center" vertical="center" wrapText="1"/>
    </xf>
    <xf numFmtId="0" fontId="15" fillId="0" borderId="21"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6" fillId="0" borderId="15"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3" xfId="0" applyFont="1" applyBorder="1" applyAlignment="1">
      <alignment horizontal="center" vertical="center"/>
    </xf>
    <xf numFmtId="0" fontId="16" fillId="0" borderId="27" xfId="0" applyFont="1" applyBorder="1" applyAlignment="1">
      <alignment horizontal="center" vertical="center"/>
    </xf>
    <xf numFmtId="0" fontId="6" fillId="0" borderId="9" xfId="0" applyFont="1" applyBorder="1" applyAlignment="1">
      <alignment horizontal="left" vertical="center" wrapText="1"/>
    </xf>
    <xf numFmtId="0" fontId="10" fillId="11" borderId="5" xfId="0" applyFont="1" applyFill="1" applyBorder="1" applyAlignment="1">
      <alignment horizontal="center" vertical="center"/>
    </xf>
    <xf numFmtId="0" fontId="10" fillId="11" borderId="26" xfId="0" applyFont="1" applyFill="1" applyBorder="1" applyAlignment="1">
      <alignment horizontal="center" vertical="center"/>
    </xf>
    <xf numFmtId="0" fontId="10" fillId="11" borderId="27" xfId="0" applyFont="1" applyFill="1" applyBorder="1" applyAlignment="1">
      <alignment horizontal="center" vertical="center"/>
    </xf>
    <xf numFmtId="0" fontId="10" fillId="11" borderId="21"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0" fillId="11" borderId="25" xfId="0" applyFont="1" applyFill="1" applyBorder="1" applyAlignment="1">
      <alignment horizontal="center" vertical="center" wrapText="1"/>
    </xf>
    <xf numFmtId="0" fontId="10" fillId="11" borderId="9" xfId="0" applyFont="1" applyFill="1" applyBorder="1" applyAlignment="1">
      <alignment horizontal="center" vertical="center" wrapText="1"/>
    </xf>
    <xf numFmtId="0" fontId="12" fillId="9" borderId="11"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12" fillId="9" borderId="18" xfId="0" applyFont="1" applyFill="1" applyBorder="1" applyAlignment="1">
      <alignment horizontal="center" vertical="center" wrapText="1"/>
    </xf>
    <xf numFmtId="0" fontId="12" fillId="9" borderId="32" xfId="0" applyFont="1" applyFill="1" applyBorder="1" applyAlignment="1">
      <alignment horizontal="center" vertical="center" wrapText="1"/>
    </xf>
    <xf numFmtId="0" fontId="12" fillId="9" borderId="10" xfId="0" applyFont="1" applyFill="1" applyBorder="1" applyAlignment="1">
      <alignment horizontal="center" vertical="center" wrapText="1"/>
    </xf>
    <xf numFmtId="0" fontId="12" fillId="9" borderId="14" xfId="0" applyFont="1" applyFill="1" applyBorder="1" applyAlignment="1">
      <alignment horizontal="center" vertical="center" wrapText="1"/>
    </xf>
    <xf numFmtId="0" fontId="14" fillId="6" borderId="23" xfId="0" applyFont="1" applyFill="1" applyBorder="1" applyAlignment="1">
      <alignment horizontal="center" vertical="center"/>
    </xf>
    <xf numFmtId="0" fontId="14" fillId="6" borderId="28" xfId="0" applyFont="1" applyFill="1" applyBorder="1" applyAlignment="1">
      <alignment horizontal="center" vertical="center"/>
    </xf>
    <xf numFmtId="0" fontId="14" fillId="6" borderId="20" xfId="0" applyFont="1" applyFill="1" applyBorder="1" applyAlignment="1">
      <alignment horizontal="center" vertical="center"/>
    </xf>
    <xf numFmtId="0" fontId="14" fillId="6" borderId="29" xfId="0" applyFont="1" applyFill="1" applyBorder="1" applyAlignment="1">
      <alignment horizontal="center" vertical="center"/>
    </xf>
    <xf numFmtId="0" fontId="14" fillId="6" borderId="6" xfId="0" applyFont="1" applyFill="1" applyBorder="1" applyAlignment="1">
      <alignment horizontal="center" vertical="center"/>
    </xf>
    <xf numFmtId="0" fontId="14" fillId="6" borderId="31" xfId="0" applyFont="1" applyFill="1" applyBorder="1" applyAlignment="1">
      <alignment horizontal="center" vertical="center"/>
    </xf>
    <xf numFmtId="0" fontId="12" fillId="7" borderId="1"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2" fillId="9" borderId="25" xfId="0" applyFont="1" applyFill="1" applyBorder="1" applyAlignment="1">
      <alignment horizontal="center" vertical="center" wrapText="1"/>
    </xf>
    <xf numFmtId="0" fontId="12" fillId="9" borderId="9" xfId="0" applyFont="1" applyFill="1" applyBorder="1" applyAlignment="1">
      <alignment horizontal="center" vertical="center" wrapText="1"/>
    </xf>
    <xf numFmtId="0" fontId="12" fillId="9" borderId="26" xfId="0" applyFont="1" applyFill="1" applyBorder="1" applyAlignment="1">
      <alignment horizontal="center" vertical="center" wrapText="1"/>
    </xf>
    <xf numFmtId="0" fontId="10" fillId="11" borderId="21" xfId="0" applyFont="1" applyFill="1" applyBorder="1" applyAlignment="1">
      <alignment horizontal="center" vertical="center"/>
    </xf>
    <xf numFmtId="0" fontId="10" fillId="11" borderId="4" xfId="0" applyFont="1" applyFill="1" applyBorder="1" applyAlignment="1">
      <alignment horizontal="center" vertical="center"/>
    </xf>
    <xf numFmtId="0" fontId="10" fillId="11" borderId="15" xfId="0" applyFont="1" applyFill="1" applyBorder="1" applyAlignment="1">
      <alignment horizontal="center" vertical="center"/>
    </xf>
    <xf numFmtId="0" fontId="10" fillId="11" borderId="13" xfId="0" applyFont="1" applyFill="1" applyBorder="1" applyAlignment="1">
      <alignment horizontal="center" vertical="center"/>
    </xf>
    <xf numFmtId="0" fontId="12" fillId="7" borderId="21"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9"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12" fillId="13" borderId="25" xfId="0" applyFont="1" applyFill="1" applyBorder="1" applyAlignment="1">
      <alignment horizontal="center" vertical="center" wrapText="1"/>
    </xf>
    <xf numFmtId="0" fontId="12" fillId="13" borderId="9" xfId="0" applyFont="1" applyFill="1" applyBorder="1" applyAlignment="1">
      <alignment horizontal="center" vertical="center" wrapText="1"/>
    </xf>
    <xf numFmtId="0" fontId="12" fillId="13" borderId="26" xfId="0" applyFont="1" applyFill="1" applyBorder="1" applyAlignment="1">
      <alignment horizontal="center" vertical="center" wrapText="1"/>
    </xf>
    <xf numFmtId="0" fontId="12" fillId="13" borderId="11" xfId="0" applyFont="1" applyFill="1" applyBorder="1" applyAlignment="1">
      <alignment horizontal="center" vertical="center" wrapText="1"/>
    </xf>
    <xf numFmtId="0" fontId="12" fillId="13" borderId="17" xfId="0" applyFont="1" applyFill="1" applyBorder="1" applyAlignment="1">
      <alignment horizontal="center" vertical="center" wrapText="1"/>
    </xf>
    <xf numFmtId="0" fontId="12" fillId="13" borderId="18" xfId="0" applyFont="1" applyFill="1" applyBorder="1" applyAlignment="1">
      <alignment horizontal="center" vertical="center" wrapText="1"/>
    </xf>
    <xf numFmtId="0" fontId="12" fillId="10" borderId="11" xfId="0" applyFont="1" applyFill="1" applyBorder="1" applyAlignment="1">
      <alignment horizontal="center" vertical="center" wrapText="1"/>
    </xf>
    <xf numFmtId="0" fontId="12" fillId="10" borderId="17" xfId="0" applyFont="1" applyFill="1" applyBorder="1" applyAlignment="1">
      <alignment horizontal="center" vertical="center" wrapText="1"/>
    </xf>
    <xf numFmtId="0" fontId="12" fillId="10" borderId="18" xfId="0" applyFont="1" applyFill="1" applyBorder="1" applyAlignment="1">
      <alignment horizontal="center" vertical="center" wrapText="1"/>
    </xf>
    <xf numFmtId="0" fontId="12" fillId="10" borderId="25"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26" xfId="0" applyFont="1" applyFill="1" applyBorder="1" applyAlignment="1">
      <alignment horizontal="center" vertical="center" wrapText="1"/>
    </xf>
    <xf numFmtId="0" fontId="6" fillId="0" borderId="9" xfId="0" applyFont="1" applyBorder="1" applyAlignment="1">
      <alignment horizontal="left" vertical="center"/>
    </xf>
    <xf numFmtId="0" fontId="12" fillId="0" borderId="0" xfId="0" applyFont="1" applyAlignment="1">
      <alignment horizontal="center" vertical="center"/>
    </xf>
    <xf numFmtId="0" fontId="6" fillId="11" borderId="21" xfId="0" applyFont="1" applyFill="1" applyBorder="1" applyAlignment="1">
      <alignment horizontal="center" vertical="center"/>
    </xf>
    <xf numFmtId="0" fontId="6" fillId="11" borderId="5" xfId="0" applyFont="1" applyFill="1" applyBorder="1" applyAlignment="1">
      <alignment horizontal="center" vertical="center"/>
    </xf>
    <xf numFmtId="0" fontId="6" fillId="11" borderId="25" xfId="0" applyFont="1" applyFill="1" applyBorder="1" applyAlignment="1">
      <alignment horizontal="center" vertical="center"/>
    </xf>
    <xf numFmtId="0" fontId="6" fillId="11" borderId="26" xfId="0" applyFont="1" applyFill="1" applyBorder="1" applyAlignment="1">
      <alignment horizontal="center" vertical="center"/>
    </xf>
    <xf numFmtId="0" fontId="6" fillId="11" borderId="15" xfId="0" applyFont="1" applyFill="1" applyBorder="1" applyAlignment="1">
      <alignment horizontal="center" vertical="center"/>
    </xf>
    <xf numFmtId="0" fontId="6" fillId="11" borderId="27" xfId="0" applyFont="1" applyFill="1" applyBorder="1" applyAlignment="1">
      <alignment horizontal="center"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12" fillId="11" borderId="9" xfId="0" applyFont="1" applyFill="1" applyBorder="1" applyAlignment="1">
      <alignment horizontal="center" vertical="center"/>
    </xf>
    <xf numFmtId="0" fontId="6" fillId="0" borderId="10" xfId="0" applyFont="1" applyBorder="1" applyAlignment="1">
      <alignment horizontal="center" vertical="center"/>
    </xf>
    <xf numFmtId="0" fontId="6" fillId="0" borderId="9"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9" xfId="0" applyFont="1" applyBorder="1" applyAlignment="1">
      <alignment horizontal="justify" vertical="center"/>
    </xf>
  </cellXfs>
  <cellStyles count="11">
    <cellStyle name="Amarillo" xfId="3" xr:uid="{00000000-0005-0000-0000-000000000000}"/>
    <cellStyle name="Millares [0]" xfId="1" builtinId="6"/>
    <cellStyle name="Millares 2" xfId="5" xr:uid="{00000000-0005-0000-0000-000002000000}"/>
    <cellStyle name="Millares 3" xfId="4" xr:uid="{00000000-0005-0000-0000-000003000000}"/>
    <cellStyle name="Normal" xfId="0" builtinId="0"/>
    <cellStyle name="Normal 2" xfId="6" xr:uid="{00000000-0005-0000-0000-000005000000}"/>
    <cellStyle name="Porcentaje" xfId="2" builtinId="5"/>
    <cellStyle name="Porcentaje 2" xfId="7" xr:uid="{00000000-0005-0000-0000-000007000000}"/>
    <cellStyle name="Porcentual 2" xfId="8" xr:uid="{00000000-0005-0000-0000-000008000000}"/>
    <cellStyle name="Rojo" xfId="9" xr:uid="{00000000-0005-0000-0000-000009000000}"/>
    <cellStyle name="Verde"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propuesta%20planes%20de%20gesti&#243;n%20planeac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iv_tri_pin_2019%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
      <sheetName val="PES"/>
      <sheetName val="GC"/>
      <sheetName val="Hoja2"/>
    </sheetNames>
    <sheetDataSet>
      <sheetData sheetId="0"/>
      <sheetData sheetId="1"/>
      <sheetData sheetId="2"/>
      <sheetData sheetId="3">
        <row r="2">
          <cell r="D2" t="str">
            <v>SUMA</v>
          </cell>
          <cell r="F2" t="str">
            <v>EFICIENCIA</v>
          </cell>
        </row>
        <row r="3">
          <cell r="D3" t="str">
            <v>CONSTANTE</v>
          </cell>
          <cell r="F3" t="str">
            <v>EFICACIA</v>
          </cell>
        </row>
        <row r="4">
          <cell r="D4" t="str">
            <v>CRECIENTE</v>
          </cell>
          <cell r="F4" t="str">
            <v>EFECTIVIDAD</v>
          </cell>
        </row>
        <row r="5">
          <cell r="D5" t="str">
            <v>DECRECIENTE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GESTION POR PROCESO"/>
      <sheetName val="Hoja2"/>
    </sheetNames>
    <sheetDataSet>
      <sheetData sheetId="0"/>
      <sheetData sheetId="1">
        <row r="3">
          <cell r="C3" t="str">
            <v>RUTINARIA</v>
          </cell>
        </row>
        <row r="4">
          <cell r="C4" t="str">
            <v>RETADORA (MEJORA)</v>
          </cell>
        </row>
        <row r="5">
          <cell r="C5" t="str">
            <v>GESTION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49"/>
  <sheetViews>
    <sheetView tabSelected="1" zoomScale="55" zoomScaleNormal="55" workbookViewId="0">
      <selection activeCell="AC43" sqref="AC43"/>
    </sheetView>
  </sheetViews>
  <sheetFormatPr baseColWidth="10" defaultColWidth="11.42578125" defaultRowHeight="15" x14ac:dyDescent="0.25"/>
  <cols>
    <col min="1" max="1" width="6.7109375" style="72" customWidth="1"/>
    <col min="2" max="2" width="27.28515625" style="18" customWidth="1"/>
    <col min="3" max="3" width="20.140625" style="18" customWidth="1"/>
    <col min="4" max="4" width="55.28515625" style="18" customWidth="1"/>
    <col min="5" max="5" width="14.140625" style="18" customWidth="1"/>
    <col min="6" max="6" width="16" style="18" customWidth="1"/>
    <col min="7" max="7" width="25.28515625" style="18" customWidth="1"/>
    <col min="8" max="8" width="43.140625" style="18" customWidth="1"/>
    <col min="9" max="9" width="11.42578125" style="72"/>
    <col min="10" max="10" width="16.28515625" style="18" customWidth="1"/>
    <col min="11" max="11" width="13.42578125" style="17" customWidth="1"/>
    <col min="12" max="15" width="11.42578125" style="18"/>
    <col min="16" max="16" width="17.7109375" style="18" customWidth="1"/>
    <col min="17" max="17" width="13.7109375" style="18" customWidth="1"/>
    <col min="18" max="18" width="15.5703125" style="17" customWidth="1"/>
    <col min="19" max="19" width="16.28515625" style="17" customWidth="1"/>
    <col min="20" max="20" width="20.5703125" style="17" customWidth="1"/>
    <col min="21" max="21" width="11.42578125" style="18"/>
    <col min="22" max="23" width="16.42578125" style="101" customWidth="1"/>
    <col min="24" max="24" width="19.42578125" style="101" customWidth="1"/>
    <col min="25" max="25" width="40.28515625" style="101" customWidth="1"/>
    <col min="26" max="26" width="16.42578125" style="101" customWidth="1"/>
    <col min="27" max="27" width="20.85546875" style="17" customWidth="1"/>
    <col min="28" max="28" width="17.7109375" style="17" customWidth="1"/>
    <col min="29" max="29" width="21.42578125" style="114" customWidth="1"/>
    <col min="30" max="30" width="65.28515625" style="17" customWidth="1"/>
    <col min="31" max="31" width="62.42578125" style="17" customWidth="1"/>
    <col min="32" max="34" width="16.42578125" style="17" customWidth="1"/>
    <col min="35" max="36" width="62.42578125" style="17" customWidth="1"/>
    <col min="37" max="39" width="16.42578125" style="17" customWidth="1"/>
    <col min="40" max="41" width="62.42578125" style="17" customWidth="1"/>
    <col min="42" max="42" width="16.42578125" style="17" customWidth="1"/>
    <col min="43" max="43" width="17.85546875" style="17" customWidth="1"/>
    <col min="44" max="44" width="16.42578125" style="17" customWidth="1"/>
    <col min="45" max="46" width="62.42578125" style="17" customWidth="1"/>
    <col min="47" max="49" width="16.42578125" style="17" customWidth="1"/>
    <col min="50" max="16384" width="11.42578125" style="18"/>
  </cols>
  <sheetData>
    <row r="1" spans="1:49" ht="22.5" customHeight="1" x14ac:dyDescent="0.25">
      <c r="A1" s="279" t="s">
        <v>169</v>
      </c>
      <c r="B1" s="279"/>
      <c r="C1" s="279"/>
      <c r="D1" s="279"/>
      <c r="E1" s="279"/>
      <c r="F1" s="279"/>
      <c r="G1" s="279"/>
      <c r="H1" s="279"/>
      <c r="I1" s="279"/>
      <c r="J1" s="279"/>
      <c r="K1" s="279"/>
    </row>
    <row r="2" spans="1:49" ht="22.5" customHeight="1" x14ac:dyDescent="0.25">
      <c r="A2" s="279" t="s">
        <v>0</v>
      </c>
      <c r="B2" s="279"/>
      <c r="C2" s="279"/>
      <c r="D2" s="279"/>
      <c r="E2" s="279"/>
      <c r="F2" s="279"/>
      <c r="G2" s="279"/>
      <c r="H2" s="279"/>
      <c r="I2" s="279"/>
      <c r="J2" s="279"/>
      <c r="K2" s="279"/>
    </row>
    <row r="3" spans="1:49" ht="22.5" customHeight="1" x14ac:dyDescent="0.25">
      <c r="A3" s="279" t="s">
        <v>133</v>
      </c>
      <c r="B3" s="279"/>
      <c r="C3" s="279"/>
      <c r="D3" s="279"/>
      <c r="E3" s="279"/>
      <c r="F3" s="279"/>
      <c r="G3" s="279"/>
      <c r="H3" s="279"/>
      <c r="I3" s="279"/>
      <c r="J3" s="279"/>
      <c r="K3" s="279"/>
    </row>
    <row r="4" spans="1:49" ht="15.75" thickBot="1" x14ac:dyDescent="0.3">
      <c r="F4" s="288" t="s">
        <v>1</v>
      </c>
      <c r="G4" s="288"/>
      <c r="H4" s="288"/>
      <c r="I4" s="288"/>
      <c r="J4" s="288"/>
    </row>
    <row r="5" spans="1:49" ht="15.75" customHeight="1" x14ac:dyDescent="0.25">
      <c r="A5" s="280" t="s">
        <v>5</v>
      </c>
      <c r="B5" s="281"/>
      <c r="C5" s="286" t="s">
        <v>135</v>
      </c>
      <c r="D5" s="278"/>
      <c r="F5" s="33" t="s">
        <v>2</v>
      </c>
      <c r="G5" s="33" t="s">
        <v>3</v>
      </c>
      <c r="H5" s="288" t="s">
        <v>4</v>
      </c>
      <c r="I5" s="288"/>
      <c r="J5" s="288"/>
    </row>
    <row r="6" spans="1:49" ht="22.5" customHeight="1" x14ac:dyDescent="0.25">
      <c r="A6" s="282"/>
      <c r="B6" s="283"/>
      <c r="C6" s="287"/>
      <c r="D6" s="278"/>
      <c r="F6" s="182">
        <v>1</v>
      </c>
      <c r="G6" s="159" t="s">
        <v>163</v>
      </c>
      <c r="H6" s="289" t="s">
        <v>149</v>
      </c>
      <c r="I6" s="289"/>
      <c r="J6" s="289"/>
    </row>
    <row r="7" spans="1:49" ht="46.5" customHeight="1" x14ac:dyDescent="0.25">
      <c r="A7" s="282"/>
      <c r="B7" s="283"/>
      <c r="C7" s="287"/>
      <c r="D7" s="278"/>
      <c r="F7" s="221">
        <v>2</v>
      </c>
      <c r="G7" s="221" t="s">
        <v>201</v>
      </c>
      <c r="H7" s="290" t="s">
        <v>175</v>
      </c>
      <c r="I7" s="290"/>
      <c r="J7" s="290"/>
    </row>
    <row r="8" spans="1:49" ht="405" customHeight="1" thickBot="1" x14ac:dyDescent="0.3">
      <c r="A8" s="284"/>
      <c r="B8" s="285"/>
      <c r="C8" s="287"/>
      <c r="D8" s="278"/>
      <c r="F8" s="221">
        <v>3</v>
      </c>
      <c r="G8" s="221" t="s">
        <v>214</v>
      </c>
      <c r="H8" s="291" t="s">
        <v>215</v>
      </c>
      <c r="I8" s="292"/>
      <c r="J8" s="292"/>
    </row>
    <row r="9" spans="1:49" ht="219" customHeight="1" x14ac:dyDescent="0.25">
      <c r="F9" s="221">
        <v>4</v>
      </c>
      <c r="G9" s="19" t="s">
        <v>216</v>
      </c>
      <c r="H9" s="230" t="s">
        <v>219</v>
      </c>
      <c r="I9" s="278"/>
      <c r="J9" s="278"/>
    </row>
    <row r="10" spans="1:49" ht="54.75" customHeight="1" x14ac:dyDescent="0.25">
      <c r="F10" s="221">
        <v>5</v>
      </c>
      <c r="G10" s="100" t="s">
        <v>220</v>
      </c>
      <c r="H10" s="222" t="s">
        <v>221</v>
      </c>
      <c r="I10" s="222"/>
      <c r="J10" s="222"/>
    </row>
    <row r="11" spans="1:49" ht="214.5" customHeight="1" x14ac:dyDescent="0.25">
      <c r="F11" s="221">
        <v>6</v>
      </c>
      <c r="G11" s="100" t="s">
        <v>228</v>
      </c>
      <c r="H11" s="230" t="s">
        <v>260</v>
      </c>
      <c r="I11" s="230"/>
      <c r="J11" s="230"/>
    </row>
    <row r="12" spans="1:49" ht="63.75" customHeight="1" thickBot="1" x14ac:dyDescent="0.3">
      <c r="F12" s="183"/>
      <c r="G12" s="184"/>
      <c r="H12" s="185"/>
      <c r="I12" s="185"/>
      <c r="J12" s="185"/>
    </row>
    <row r="13" spans="1:49" s="115" customFormat="1" ht="18.75" customHeight="1" x14ac:dyDescent="0.25">
      <c r="A13" s="234" t="s">
        <v>6</v>
      </c>
      <c r="B13" s="235"/>
      <c r="C13" s="231" t="s">
        <v>20</v>
      </c>
      <c r="D13" s="256" t="s">
        <v>13</v>
      </c>
      <c r="E13" s="257"/>
      <c r="F13" s="257"/>
      <c r="G13" s="257"/>
      <c r="H13" s="257"/>
      <c r="I13" s="257"/>
      <c r="J13" s="257"/>
      <c r="K13" s="257"/>
      <c r="L13" s="257"/>
      <c r="M13" s="257"/>
      <c r="N13" s="257"/>
      <c r="O13" s="257"/>
      <c r="P13" s="231"/>
      <c r="Q13" s="244" t="s">
        <v>43</v>
      </c>
      <c r="R13" s="245"/>
      <c r="S13" s="245"/>
      <c r="T13" s="246"/>
      <c r="U13" s="250" t="s">
        <v>38</v>
      </c>
      <c r="V13" s="269" t="s">
        <v>7</v>
      </c>
      <c r="W13" s="270"/>
      <c r="X13" s="270"/>
      <c r="Y13" s="270"/>
      <c r="Z13" s="271"/>
      <c r="AA13" s="238" t="s">
        <v>7</v>
      </c>
      <c r="AB13" s="239"/>
      <c r="AC13" s="239"/>
      <c r="AD13" s="239"/>
      <c r="AE13" s="240"/>
      <c r="AF13" s="272" t="s">
        <v>7</v>
      </c>
      <c r="AG13" s="273"/>
      <c r="AH13" s="273"/>
      <c r="AI13" s="273"/>
      <c r="AJ13" s="274"/>
      <c r="AK13" s="238" t="s">
        <v>7</v>
      </c>
      <c r="AL13" s="239"/>
      <c r="AM13" s="239"/>
      <c r="AN13" s="239"/>
      <c r="AO13" s="240"/>
      <c r="AP13" s="260" t="s">
        <v>7</v>
      </c>
      <c r="AQ13" s="261"/>
      <c r="AR13" s="261"/>
      <c r="AS13" s="261"/>
      <c r="AT13" s="262"/>
      <c r="AU13" s="114"/>
      <c r="AV13" s="114"/>
      <c r="AW13" s="114"/>
    </row>
    <row r="14" spans="1:49" s="115" customFormat="1" ht="21" customHeight="1" thickBot="1" x14ac:dyDescent="0.3">
      <c r="A14" s="236"/>
      <c r="B14" s="237"/>
      <c r="C14" s="232"/>
      <c r="D14" s="258"/>
      <c r="E14" s="259"/>
      <c r="F14" s="259"/>
      <c r="G14" s="259"/>
      <c r="H14" s="259"/>
      <c r="I14" s="259"/>
      <c r="J14" s="259"/>
      <c r="K14" s="259"/>
      <c r="L14" s="259"/>
      <c r="M14" s="259"/>
      <c r="N14" s="259"/>
      <c r="O14" s="259"/>
      <c r="P14" s="233"/>
      <c r="Q14" s="247"/>
      <c r="R14" s="248"/>
      <c r="S14" s="248"/>
      <c r="T14" s="249"/>
      <c r="U14" s="251"/>
      <c r="V14" s="266" t="s">
        <v>8</v>
      </c>
      <c r="W14" s="267"/>
      <c r="X14" s="267"/>
      <c r="Y14" s="267"/>
      <c r="Z14" s="268"/>
      <c r="AA14" s="241" t="s">
        <v>9</v>
      </c>
      <c r="AB14" s="242"/>
      <c r="AC14" s="242"/>
      <c r="AD14" s="242"/>
      <c r="AE14" s="243"/>
      <c r="AF14" s="275" t="s">
        <v>10</v>
      </c>
      <c r="AG14" s="276"/>
      <c r="AH14" s="276"/>
      <c r="AI14" s="276"/>
      <c r="AJ14" s="277"/>
      <c r="AK14" s="253" t="s">
        <v>11</v>
      </c>
      <c r="AL14" s="254"/>
      <c r="AM14" s="254"/>
      <c r="AN14" s="254"/>
      <c r="AO14" s="255"/>
      <c r="AP14" s="263" t="s">
        <v>12</v>
      </c>
      <c r="AQ14" s="264"/>
      <c r="AR14" s="264"/>
      <c r="AS14" s="264"/>
      <c r="AT14" s="265"/>
      <c r="AU14" s="114"/>
      <c r="AV14" s="114"/>
      <c r="AW14" s="114"/>
    </row>
    <row r="15" spans="1:49" s="114" customFormat="1" ht="45.75" thickBot="1" x14ac:dyDescent="0.3">
      <c r="A15" s="66" t="s">
        <v>18</v>
      </c>
      <c r="B15" s="67" t="s">
        <v>19</v>
      </c>
      <c r="C15" s="233"/>
      <c r="D15" s="186" t="s">
        <v>21</v>
      </c>
      <c r="E15" s="187" t="s">
        <v>22</v>
      </c>
      <c r="F15" s="187" t="s">
        <v>23</v>
      </c>
      <c r="G15" s="187" t="s">
        <v>24</v>
      </c>
      <c r="H15" s="187" t="s">
        <v>25</v>
      </c>
      <c r="I15" s="187" t="s">
        <v>26</v>
      </c>
      <c r="J15" s="187" t="s">
        <v>27</v>
      </c>
      <c r="K15" s="187" t="s">
        <v>28</v>
      </c>
      <c r="L15" s="187" t="s">
        <v>29</v>
      </c>
      <c r="M15" s="187" t="s">
        <v>30</v>
      </c>
      <c r="N15" s="187" t="s">
        <v>31</v>
      </c>
      <c r="O15" s="187" t="s">
        <v>32</v>
      </c>
      <c r="P15" s="188" t="s">
        <v>33</v>
      </c>
      <c r="Q15" s="69" t="s">
        <v>34</v>
      </c>
      <c r="R15" s="70" t="s">
        <v>35</v>
      </c>
      <c r="S15" s="70" t="s">
        <v>36</v>
      </c>
      <c r="T15" s="71" t="s">
        <v>37</v>
      </c>
      <c r="U15" s="252"/>
      <c r="V15" s="134" t="s">
        <v>39</v>
      </c>
      <c r="W15" s="135" t="s">
        <v>40</v>
      </c>
      <c r="X15" s="135" t="s">
        <v>14</v>
      </c>
      <c r="Y15" s="135" t="s">
        <v>15</v>
      </c>
      <c r="Z15" s="193" t="s">
        <v>16</v>
      </c>
      <c r="AA15" s="205" t="s">
        <v>39</v>
      </c>
      <c r="AB15" s="206" t="s">
        <v>40</v>
      </c>
      <c r="AC15" s="206" t="s">
        <v>14</v>
      </c>
      <c r="AD15" s="206" t="s">
        <v>15</v>
      </c>
      <c r="AE15" s="207" t="s">
        <v>16</v>
      </c>
      <c r="AF15" s="201" t="s">
        <v>39</v>
      </c>
      <c r="AG15" s="119" t="s">
        <v>40</v>
      </c>
      <c r="AH15" s="119" t="s">
        <v>14</v>
      </c>
      <c r="AI15" s="119" t="s">
        <v>15</v>
      </c>
      <c r="AJ15" s="120" t="s">
        <v>16</v>
      </c>
      <c r="AK15" s="116" t="s">
        <v>39</v>
      </c>
      <c r="AL15" s="117" t="s">
        <v>40</v>
      </c>
      <c r="AM15" s="117" t="s">
        <v>14</v>
      </c>
      <c r="AN15" s="117" t="s">
        <v>15</v>
      </c>
      <c r="AO15" s="118" t="s">
        <v>16</v>
      </c>
      <c r="AP15" s="121" t="s">
        <v>24</v>
      </c>
      <c r="AQ15" s="122" t="s">
        <v>39</v>
      </c>
      <c r="AR15" s="122" t="s">
        <v>40</v>
      </c>
      <c r="AS15" s="122" t="s">
        <v>14</v>
      </c>
      <c r="AT15" s="123" t="s">
        <v>17</v>
      </c>
    </row>
    <row r="16" spans="1:49" ht="193.5" customHeight="1" x14ac:dyDescent="0.25">
      <c r="A16" s="73">
        <v>7</v>
      </c>
      <c r="B16" s="31" t="s">
        <v>107</v>
      </c>
      <c r="C16" s="64" t="s">
        <v>87</v>
      </c>
      <c r="D16" s="65" t="s">
        <v>222</v>
      </c>
      <c r="E16" s="153">
        <v>4.2099999999999999E-2</v>
      </c>
      <c r="F16" s="80" t="s">
        <v>90</v>
      </c>
      <c r="G16" s="81" t="s">
        <v>223</v>
      </c>
      <c r="H16" s="81" t="s">
        <v>224</v>
      </c>
      <c r="I16" s="154" t="s">
        <v>225</v>
      </c>
      <c r="J16" s="28" t="s">
        <v>64</v>
      </c>
      <c r="K16" s="29" t="s">
        <v>111</v>
      </c>
      <c r="L16" s="155">
        <v>0</v>
      </c>
      <c r="M16" s="155">
        <v>0</v>
      </c>
      <c r="N16" s="156">
        <v>0</v>
      </c>
      <c r="O16" s="155">
        <v>1</v>
      </c>
      <c r="P16" s="157">
        <v>1</v>
      </c>
      <c r="Q16" s="68" t="s">
        <v>55</v>
      </c>
      <c r="R16" s="16" t="s">
        <v>124</v>
      </c>
      <c r="S16" s="16" t="s">
        <v>130</v>
      </c>
      <c r="T16" s="36" t="s">
        <v>150</v>
      </c>
      <c r="U16" s="124" t="str">
        <f>IF(Q16="EFICACIA","SI","NO")</f>
        <v>SI</v>
      </c>
      <c r="V16" s="136" t="s">
        <v>202</v>
      </c>
      <c r="W16" s="137" t="s">
        <v>202</v>
      </c>
      <c r="X16" s="138" t="s">
        <v>202</v>
      </c>
      <c r="Y16" s="137" t="s">
        <v>202</v>
      </c>
      <c r="Z16" s="194" t="s">
        <v>202</v>
      </c>
      <c r="AA16" s="102" t="s">
        <v>202</v>
      </c>
      <c r="AB16" s="163" t="s">
        <v>202</v>
      </c>
      <c r="AC16" s="203" t="s">
        <v>202</v>
      </c>
      <c r="AD16" s="163" t="s">
        <v>202</v>
      </c>
      <c r="AE16" s="208" t="s">
        <v>202</v>
      </c>
      <c r="AF16" s="127">
        <f>N16</f>
        <v>0</v>
      </c>
      <c r="AG16" s="145"/>
      <c r="AH16" s="145"/>
      <c r="AI16" s="145"/>
      <c r="AJ16" s="146"/>
      <c r="AK16" s="35">
        <f>O16</f>
        <v>1</v>
      </c>
      <c r="AL16" s="145"/>
      <c r="AM16" s="145"/>
      <c r="AN16" s="145"/>
      <c r="AO16" s="146"/>
      <c r="AP16" s="35" t="str">
        <f>G16</f>
        <v>Línea base construida</v>
      </c>
      <c r="AQ16" s="16" t="e">
        <f>V16+AA16+AF16+AK16</f>
        <v>#VALUE!</v>
      </c>
      <c r="AR16" s="145" t="e">
        <f>W16+AB16+AG16+AL16</f>
        <v>#VALUE!</v>
      </c>
      <c r="AS16" s="145"/>
      <c r="AT16" s="146"/>
    </row>
    <row r="17" spans="1:46" ht="114" customHeight="1" x14ac:dyDescent="0.25">
      <c r="A17" s="74">
        <v>7</v>
      </c>
      <c r="B17" s="16" t="s">
        <v>107</v>
      </c>
      <c r="C17" s="57" t="s">
        <v>87</v>
      </c>
      <c r="D17" s="46" t="s">
        <v>226</v>
      </c>
      <c r="E17" s="153">
        <v>4.2099999999999999E-2</v>
      </c>
      <c r="F17" s="82" t="s">
        <v>90</v>
      </c>
      <c r="G17" s="81" t="s">
        <v>223</v>
      </c>
      <c r="H17" s="79" t="s">
        <v>227</v>
      </c>
      <c r="I17" s="154" t="s">
        <v>225</v>
      </c>
      <c r="J17" s="23" t="s">
        <v>64</v>
      </c>
      <c r="K17" s="27" t="s">
        <v>151</v>
      </c>
      <c r="L17" s="19">
        <v>0</v>
      </c>
      <c r="M17" s="19">
        <v>0</v>
      </c>
      <c r="N17" s="19">
        <v>1</v>
      </c>
      <c r="O17" s="19">
        <v>0</v>
      </c>
      <c r="P17" s="158">
        <v>1</v>
      </c>
      <c r="Q17" s="68" t="s">
        <v>55</v>
      </c>
      <c r="R17" s="16" t="s">
        <v>124</v>
      </c>
      <c r="S17" s="16" t="s">
        <v>130</v>
      </c>
      <c r="T17" s="36" t="s">
        <v>152</v>
      </c>
      <c r="U17" s="124" t="str">
        <f t="shared" ref="U17:U35" si="0">IF(Q17="EFICACIA","SI","NO")</f>
        <v>SI</v>
      </c>
      <c r="V17" s="102" t="s">
        <v>202</v>
      </c>
      <c r="W17" s="100" t="s">
        <v>202</v>
      </c>
      <c r="X17" s="107" t="s">
        <v>202</v>
      </c>
      <c r="Y17" s="100" t="s">
        <v>202</v>
      </c>
      <c r="Z17" s="195" t="s">
        <v>202</v>
      </c>
      <c r="AA17" s="102" t="s">
        <v>202</v>
      </c>
      <c r="AB17" s="163" t="s">
        <v>202</v>
      </c>
      <c r="AC17" s="203" t="s">
        <v>202</v>
      </c>
      <c r="AD17" s="163" t="s">
        <v>202</v>
      </c>
      <c r="AE17" s="208" t="s">
        <v>202</v>
      </c>
      <c r="AF17" s="127">
        <f t="shared" ref="AF17:AF42" si="1">N17</f>
        <v>1</v>
      </c>
      <c r="AG17" s="145"/>
      <c r="AH17" s="145"/>
      <c r="AI17" s="145"/>
      <c r="AJ17" s="146"/>
      <c r="AK17" s="35">
        <f t="shared" ref="AK17:AK42" si="2">O17</f>
        <v>0</v>
      </c>
      <c r="AL17" s="145"/>
      <c r="AM17" s="145"/>
      <c r="AN17" s="145"/>
      <c r="AO17" s="146"/>
      <c r="AP17" s="35" t="str">
        <f t="shared" ref="AP17:AP42" si="3">G17</f>
        <v>Línea base construida</v>
      </c>
      <c r="AQ17" s="16" t="e">
        <f t="shared" ref="AQ17:AQ35" si="4">V17+AA17+AF17+AK17</f>
        <v>#VALUE!</v>
      </c>
      <c r="AR17" s="145" t="e">
        <f t="shared" ref="AR17:AR35" si="5">W17+AB17+AG17+AL17</f>
        <v>#VALUE!</v>
      </c>
      <c r="AS17" s="145"/>
      <c r="AT17" s="146"/>
    </row>
    <row r="18" spans="1:46" ht="120" x14ac:dyDescent="0.25">
      <c r="A18" s="74">
        <v>6</v>
      </c>
      <c r="B18" s="16" t="s">
        <v>108</v>
      </c>
      <c r="C18" s="57" t="s">
        <v>87</v>
      </c>
      <c r="D18" s="46" t="s">
        <v>44</v>
      </c>
      <c r="E18" s="152">
        <v>0.04</v>
      </c>
      <c r="F18" s="15" t="s">
        <v>91</v>
      </c>
      <c r="G18" s="2" t="s">
        <v>92</v>
      </c>
      <c r="H18" s="2" t="s">
        <v>156</v>
      </c>
      <c r="I18" s="87" t="s">
        <v>136</v>
      </c>
      <c r="J18" s="28" t="s">
        <v>53</v>
      </c>
      <c r="K18" s="29" t="s">
        <v>157</v>
      </c>
      <c r="L18" s="91">
        <v>0</v>
      </c>
      <c r="M18" s="92">
        <v>1</v>
      </c>
      <c r="N18" s="92">
        <v>1</v>
      </c>
      <c r="O18" s="92">
        <v>1</v>
      </c>
      <c r="P18" s="93">
        <v>1</v>
      </c>
      <c r="Q18" s="68" t="s">
        <v>55</v>
      </c>
      <c r="R18" s="16" t="s">
        <v>125</v>
      </c>
      <c r="S18" s="16" t="s">
        <v>130</v>
      </c>
      <c r="T18" s="36" t="s">
        <v>185</v>
      </c>
      <c r="U18" s="124" t="str">
        <f t="shared" si="0"/>
        <v>SI</v>
      </c>
      <c r="V18" s="102" t="s">
        <v>202</v>
      </c>
      <c r="W18" s="100" t="s">
        <v>202</v>
      </c>
      <c r="X18" s="107" t="s">
        <v>202</v>
      </c>
      <c r="Y18" s="100" t="s">
        <v>202</v>
      </c>
      <c r="Z18" s="195" t="s">
        <v>202</v>
      </c>
      <c r="AA18" s="104">
        <v>1</v>
      </c>
      <c r="AB18" s="6">
        <v>1</v>
      </c>
      <c r="AC18" s="108">
        <v>1</v>
      </c>
      <c r="AD18" s="204" t="s">
        <v>244</v>
      </c>
      <c r="AE18" s="146" t="s">
        <v>229</v>
      </c>
      <c r="AF18" s="127">
        <f t="shared" si="1"/>
        <v>1</v>
      </c>
      <c r="AG18" s="145"/>
      <c r="AH18" s="145"/>
      <c r="AI18" s="145"/>
      <c r="AJ18" s="146"/>
      <c r="AK18" s="35">
        <f t="shared" si="2"/>
        <v>1</v>
      </c>
      <c r="AL18" s="145"/>
      <c r="AM18" s="145"/>
      <c r="AN18" s="145"/>
      <c r="AO18" s="146"/>
      <c r="AP18" s="35" t="str">
        <f t="shared" si="3"/>
        <v xml:space="preserve">Porcentaje de cumplimiento del Plan de Acción para la implementación de los presupuestos participativos </v>
      </c>
      <c r="AQ18" s="16" t="e">
        <f t="shared" si="4"/>
        <v>#VALUE!</v>
      </c>
      <c r="AR18" s="145" t="e">
        <f t="shared" si="5"/>
        <v>#VALUE!</v>
      </c>
      <c r="AS18" s="145"/>
      <c r="AT18" s="146"/>
    </row>
    <row r="19" spans="1:46" ht="120" x14ac:dyDescent="0.25">
      <c r="A19" s="74">
        <v>6</v>
      </c>
      <c r="B19" s="16" t="s">
        <v>108</v>
      </c>
      <c r="C19" s="57" t="s">
        <v>87</v>
      </c>
      <c r="D19" s="83" t="s">
        <v>174</v>
      </c>
      <c r="E19" s="152">
        <v>0.04</v>
      </c>
      <c r="F19" s="15" t="s">
        <v>91</v>
      </c>
      <c r="G19" s="2" t="s">
        <v>93</v>
      </c>
      <c r="H19" s="2" t="s">
        <v>120</v>
      </c>
      <c r="I19" s="84">
        <v>0.503</v>
      </c>
      <c r="J19" s="23" t="s">
        <v>110</v>
      </c>
      <c r="K19" s="27" t="s">
        <v>112</v>
      </c>
      <c r="L19" s="160">
        <v>0</v>
      </c>
      <c r="M19" s="160">
        <v>0</v>
      </c>
      <c r="N19" s="160">
        <v>0</v>
      </c>
      <c r="O19" s="92">
        <v>0.9</v>
      </c>
      <c r="P19" s="93">
        <v>0.9</v>
      </c>
      <c r="Q19" s="68" t="s">
        <v>55</v>
      </c>
      <c r="R19" s="16" t="s">
        <v>113</v>
      </c>
      <c r="S19" s="16" t="s">
        <v>130</v>
      </c>
      <c r="T19" s="36" t="s">
        <v>185</v>
      </c>
      <c r="U19" s="124" t="str">
        <f t="shared" si="0"/>
        <v>SI</v>
      </c>
      <c r="V19" s="102" t="s">
        <v>202</v>
      </c>
      <c r="W19" s="100" t="s">
        <v>202</v>
      </c>
      <c r="X19" s="107" t="s">
        <v>202</v>
      </c>
      <c r="Y19" s="100" t="s">
        <v>202</v>
      </c>
      <c r="Z19" s="195" t="s">
        <v>202</v>
      </c>
      <c r="AA19" s="102" t="s">
        <v>202</v>
      </c>
      <c r="AB19" s="163" t="s">
        <v>202</v>
      </c>
      <c r="AC19" s="203" t="s">
        <v>202</v>
      </c>
      <c r="AD19" s="163" t="s">
        <v>202</v>
      </c>
      <c r="AE19" s="208" t="s">
        <v>202</v>
      </c>
      <c r="AF19" s="127">
        <f t="shared" si="1"/>
        <v>0</v>
      </c>
      <c r="AG19" s="145"/>
      <c r="AH19" s="145"/>
      <c r="AI19" s="145"/>
      <c r="AJ19" s="146"/>
      <c r="AK19" s="35">
        <f t="shared" si="2"/>
        <v>0.9</v>
      </c>
      <c r="AL19" s="145"/>
      <c r="AM19" s="145"/>
      <c r="AN19" s="145"/>
      <c r="AO19" s="146"/>
      <c r="AP19" s="35" t="str">
        <f t="shared" si="3"/>
        <v xml:space="preserve">Porcentaje de cumplimiento físico acumulado del Plan de Desarrollo Local </v>
      </c>
      <c r="AQ19" s="16" t="e">
        <f t="shared" si="4"/>
        <v>#VALUE!</v>
      </c>
      <c r="AR19" s="145" t="e">
        <f t="shared" si="5"/>
        <v>#VALUE!</v>
      </c>
      <c r="AS19" s="145"/>
      <c r="AT19" s="146"/>
    </row>
    <row r="20" spans="1:46" ht="120" x14ac:dyDescent="0.25">
      <c r="A20" s="74">
        <v>6</v>
      </c>
      <c r="B20" s="16" t="s">
        <v>108</v>
      </c>
      <c r="C20" s="57" t="s">
        <v>134</v>
      </c>
      <c r="D20" s="48" t="s">
        <v>158</v>
      </c>
      <c r="E20" s="152">
        <v>0.04</v>
      </c>
      <c r="F20" s="15" t="s">
        <v>90</v>
      </c>
      <c r="G20" s="2" t="s">
        <v>94</v>
      </c>
      <c r="H20" s="2" t="s">
        <v>95</v>
      </c>
      <c r="I20" s="88" t="s">
        <v>170</v>
      </c>
      <c r="J20" s="23" t="s">
        <v>110</v>
      </c>
      <c r="K20" s="27" t="s">
        <v>114</v>
      </c>
      <c r="L20" s="160">
        <v>0</v>
      </c>
      <c r="M20" s="92">
        <v>0.2</v>
      </c>
      <c r="N20" s="160">
        <v>0</v>
      </c>
      <c r="O20" s="92">
        <v>0.92</v>
      </c>
      <c r="P20" s="93">
        <v>0.92</v>
      </c>
      <c r="Q20" s="68" t="s">
        <v>55</v>
      </c>
      <c r="R20" s="16" t="s">
        <v>116</v>
      </c>
      <c r="S20" s="16" t="s">
        <v>153</v>
      </c>
      <c r="T20" s="36" t="s">
        <v>186</v>
      </c>
      <c r="U20" s="124" t="str">
        <f t="shared" si="0"/>
        <v>SI</v>
      </c>
      <c r="V20" s="102" t="s">
        <v>202</v>
      </c>
      <c r="W20" s="100" t="s">
        <v>202</v>
      </c>
      <c r="X20" s="107" t="s">
        <v>202</v>
      </c>
      <c r="Y20" s="100" t="s">
        <v>202</v>
      </c>
      <c r="Z20" s="195" t="s">
        <v>202</v>
      </c>
      <c r="AA20" s="104">
        <f t="shared" ref="AA20:AA37" si="6">M20</f>
        <v>0.2</v>
      </c>
      <c r="AB20" s="162">
        <v>0.40279999999999999</v>
      </c>
      <c r="AC20" s="108">
        <v>1</v>
      </c>
      <c r="AD20" s="164" t="s">
        <v>231</v>
      </c>
      <c r="AE20" s="208" t="s">
        <v>230</v>
      </c>
      <c r="AF20" s="127">
        <f t="shared" si="1"/>
        <v>0</v>
      </c>
      <c r="AG20" s="145"/>
      <c r="AH20" s="145"/>
      <c r="AI20" s="145"/>
      <c r="AJ20" s="146"/>
      <c r="AK20" s="35">
        <f t="shared" si="2"/>
        <v>0.92</v>
      </c>
      <c r="AL20" s="145"/>
      <c r="AM20" s="145"/>
      <c r="AN20" s="145"/>
      <c r="AO20" s="146"/>
      <c r="AP20" s="35" t="str">
        <f t="shared" si="3"/>
        <v>Porcentaje de compromiso del presupuesto de inversión directa de la vigencia 2020</v>
      </c>
      <c r="AQ20" s="16" t="e">
        <f t="shared" si="4"/>
        <v>#VALUE!</v>
      </c>
      <c r="AR20" s="145" t="e">
        <f t="shared" si="5"/>
        <v>#VALUE!</v>
      </c>
      <c r="AS20" s="145"/>
      <c r="AT20" s="146"/>
    </row>
    <row r="21" spans="1:46" ht="120" x14ac:dyDescent="0.25">
      <c r="A21" s="74">
        <v>6</v>
      </c>
      <c r="B21" s="16" t="s">
        <v>108</v>
      </c>
      <c r="C21" s="57" t="s">
        <v>134</v>
      </c>
      <c r="D21" s="48" t="s">
        <v>45</v>
      </c>
      <c r="E21" s="152">
        <v>0.04</v>
      </c>
      <c r="F21" s="15" t="s">
        <v>90</v>
      </c>
      <c r="G21" s="2" t="s">
        <v>96</v>
      </c>
      <c r="H21" s="2" t="s">
        <v>97</v>
      </c>
      <c r="I21" s="85">
        <v>0.29820000000000002</v>
      </c>
      <c r="J21" s="23" t="s">
        <v>110</v>
      </c>
      <c r="K21" s="27" t="s">
        <v>115</v>
      </c>
      <c r="L21" s="160">
        <v>0</v>
      </c>
      <c r="M21" s="160">
        <v>0</v>
      </c>
      <c r="N21" s="160">
        <v>0</v>
      </c>
      <c r="O21" s="92">
        <v>0.25</v>
      </c>
      <c r="P21" s="93">
        <v>0.25</v>
      </c>
      <c r="Q21" s="68" t="s">
        <v>55</v>
      </c>
      <c r="R21" s="16" t="s">
        <v>116</v>
      </c>
      <c r="S21" s="16" t="s">
        <v>153</v>
      </c>
      <c r="T21" s="36" t="s">
        <v>187</v>
      </c>
      <c r="U21" s="124" t="str">
        <f t="shared" si="0"/>
        <v>SI</v>
      </c>
      <c r="V21" s="102" t="s">
        <v>202</v>
      </c>
      <c r="W21" s="100" t="s">
        <v>202</v>
      </c>
      <c r="X21" s="107" t="s">
        <v>202</v>
      </c>
      <c r="Y21" s="100" t="s">
        <v>202</v>
      </c>
      <c r="Z21" s="195" t="s">
        <v>202</v>
      </c>
      <c r="AA21" s="102" t="s">
        <v>202</v>
      </c>
      <c r="AB21" s="163" t="s">
        <v>202</v>
      </c>
      <c r="AC21" s="203" t="s">
        <v>202</v>
      </c>
      <c r="AD21" s="163" t="s">
        <v>202</v>
      </c>
      <c r="AE21" s="208" t="s">
        <v>202</v>
      </c>
      <c r="AF21" s="127">
        <f t="shared" si="1"/>
        <v>0</v>
      </c>
      <c r="AG21" s="145"/>
      <c r="AH21" s="145"/>
      <c r="AI21" s="145"/>
      <c r="AJ21" s="146"/>
      <c r="AK21" s="35">
        <f t="shared" si="2"/>
        <v>0.25</v>
      </c>
      <c r="AL21" s="145"/>
      <c r="AM21" s="145"/>
      <c r="AN21" s="145"/>
      <c r="AO21" s="146"/>
      <c r="AP21" s="35" t="str">
        <f t="shared" si="3"/>
        <v>Porcentaje de Giros de la Vigencia 2019</v>
      </c>
      <c r="AQ21" s="16" t="e">
        <f t="shared" si="4"/>
        <v>#VALUE!</v>
      </c>
      <c r="AR21" s="145" t="e">
        <f t="shared" si="5"/>
        <v>#VALUE!</v>
      </c>
      <c r="AS21" s="145"/>
      <c r="AT21" s="146"/>
    </row>
    <row r="22" spans="1:46" ht="120" x14ac:dyDescent="0.25">
      <c r="A22" s="74">
        <v>6</v>
      </c>
      <c r="B22" s="16" t="s">
        <v>108</v>
      </c>
      <c r="C22" s="57" t="s">
        <v>134</v>
      </c>
      <c r="D22" s="48" t="s">
        <v>154</v>
      </c>
      <c r="E22" s="152">
        <v>0.04</v>
      </c>
      <c r="F22" s="15" t="s">
        <v>90</v>
      </c>
      <c r="G22" s="2" t="s">
        <v>98</v>
      </c>
      <c r="H22" s="2" t="s">
        <v>99</v>
      </c>
      <c r="I22" s="85">
        <v>0.79690000000000005</v>
      </c>
      <c r="J22" s="23" t="s">
        <v>110</v>
      </c>
      <c r="K22" s="27" t="s">
        <v>117</v>
      </c>
      <c r="L22" s="160">
        <v>0</v>
      </c>
      <c r="M22" s="160">
        <v>0</v>
      </c>
      <c r="N22" s="160">
        <v>0</v>
      </c>
      <c r="O22" s="92">
        <v>0.6</v>
      </c>
      <c r="P22" s="93">
        <v>0.6</v>
      </c>
      <c r="Q22" s="68" t="s">
        <v>55</v>
      </c>
      <c r="R22" s="16" t="s">
        <v>116</v>
      </c>
      <c r="S22" s="16" t="s">
        <v>153</v>
      </c>
      <c r="T22" s="36" t="s">
        <v>189</v>
      </c>
      <c r="U22" s="124" t="str">
        <f t="shared" si="0"/>
        <v>SI</v>
      </c>
      <c r="V22" s="102" t="s">
        <v>202</v>
      </c>
      <c r="W22" s="100" t="s">
        <v>202</v>
      </c>
      <c r="X22" s="107" t="s">
        <v>202</v>
      </c>
      <c r="Y22" s="100" t="s">
        <v>202</v>
      </c>
      <c r="Z22" s="195" t="s">
        <v>202</v>
      </c>
      <c r="AA22" s="102" t="s">
        <v>202</v>
      </c>
      <c r="AB22" s="163" t="s">
        <v>202</v>
      </c>
      <c r="AC22" s="203" t="s">
        <v>202</v>
      </c>
      <c r="AD22" s="163" t="s">
        <v>202</v>
      </c>
      <c r="AE22" s="208" t="s">
        <v>202</v>
      </c>
      <c r="AF22" s="127">
        <f t="shared" si="1"/>
        <v>0</v>
      </c>
      <c r="AG22" s="145"/>
      <c r="AH22" s="145"/>
      <c r="AI22" s="145"/>
      <c r="AJ22" s="146"/>
      <c r="AK22" s="35">
        <f t="shared" si="2"/>
        <v>0.6</v>
      </c>
      <c r="AL22" s="145"/>
      <c r="AM22" s="145"/>
      <c r="AN22" s="145"/>
      <c r="AO22" s="146"/>
      <c r="AP22" s="35" t="str">
        <f t="shared" si="3"/>
        <v>Porcentaje de Giros de Obligaciones por Pagar 2019 y anteriores</v>
      </c>
      <c r="AQ22" s="16" t="e">
        <f t="shared" si="4"/>
        <v>#VALUE!</v>
      </c>
      <c r="AR22" s="145" t="e">
        <f t="shared" si="5"/>
        <v>#VALUE!</v>
      </c>
      <c r="AS22" s="145"/>
      <c r="AT22" s="146"/>
    </row>
    <row r="23" spans="1:46" ht="120" x14ac:dyDescent="0.25">
      <c r="A23" s="74">
        <v>6</v>
      </c>
      <c r="B23" s="16" t="s">
        <v>108</v>
      </c>
      <c r="C23" s="57" t="s">
        <v>134</v>
      </c>
      <c r="D23" s="48" t="s">
        <v>155</v>
      </c>
      <c r="E23" s="152">
        <v>0.04</v>
      </c>
      <c r="F23" s="15" t="s">
        <v>90</v>
      </c>
      <c r="G23" s="2" t="s">
        <v>100</v>
      </c>
      <c r="H23" s="2" t="s">
        <v>101</v>
      </c>
      <c r="I23" s="85">
        <v>0.44490000000000002</v>
      </c>
      <c r="J23" s="23" t="s">
        <v>110</v>
      </c>
      <c r="K23" s="27" t="s">
        <v>118</v>
      </c>
      <c r="L23" s="160">
        <v>0</v>
      </c>
      <c r="M23" s="160">
        <v>0</v>
      </c>
      <c r="N23" s="160">
        <v>0</v>
      </c>
      <c r="O23" s="92">
        <v>0.7</v>
      </c>
      <c r="P23" s="93">
        <v>0.7</v>
      </c>
      <c r="Q23" s="68" t="s">
        <v>55</v>
      </c>
      <c r="R23" s="16" t="s">
        <v>116</v>
      </c>
      <c r="S23" s="16" t="s">
        <v>153</v>
      </c>
      <c r="T23" s="36" t="s">
        <v>188</v>
      </c>
      <c r="U23" s="124" t="str">
        <f t="shared" si="0"/>
        <v>SI</v>
      </c>
      <c r="V23" s="102" t="s">
        <v>202</v>
      </c>
      <c r="W23" s="100" t="s">
        <v>202</v>
      </c>
      <c r="X23" s="107" t="s">
        <v>202</v>
      </c>
      <c r="Y23" s="100" t="s">
        <v>202</v>
      </c>
      <c r="Z23" s="195" t="s">
        <v>202</v>
      </c>
      <c r="AA23" s="102" t="s">
        <v>202</v>
      </c>
      <c r="AB23" s="163" t="s">
        <v>202</v>
      </c>
      <c r="AC23" s="203" t="s">
        <v>202</v>
      </c>
      <c r="AD23" s="163" t="s">
        <v>202</v>
      </c>
      <c r="AE23" s="208" t="s">
        <v>202</v>
      </c>
      <c r="AF23" s="127">
        <f t="shared" si="1"/>
        <v>0</v>
      </c>
      <c r="AG23" s="145"/>
      <c r="AH23" s="145"/>
      <c r="AI23" s="145"/>
      <c r="AJ23" s="146"/>
      <c r="AK23" s="35">
        <f t="shared" si="2"/>
        <v>0.7</v>
      </c>
      <c r="AL23" s="145"/>
      <c r="AM23" s="145"/>
      <c r="AN23" s="145"/>
      <c r="AO23" s="146"/>
      <c r="AP23" s="35" t="str">
        <f t="shared" si="3"/>
        <v xml:space="preserve">Porcentaje de Giros de Obligaciones por Pagar </v>
      </c>
      <c r="AQ23" s="16" t="e">
        <f t="shared" si="4"/>
        <v>#VALUE!</v>
      </c>
      <c r="AR23" s="145" t="e">
        <f t="shared" si="5"/>
        <v>#VALUE!</v>
      </c>
      <c r="AS23" s="145"/>
      <c r="AT23" s="146"/>
    </row>
    <row r="24" spans="1:46" ht="155.25" customHeight="1" x14ac:dyDescent="0.25">
      <c r="A24" s="74">
        <v>6</v>
      </c>
      <c r="B24" s="16" t="s">
        <v>108</v>
      </c>
      <c r="C24" s="57" t="s">
        <v>134</v>
      </c>
      <c r="D24" s="47" t="s">
        <v>159</v>
      </c>
      <c r="E24" s="152">
        <v>0.04</v>
      </c>
      <c r="F24" s="15" t="s">
        <v>91</v>
      </c>
      <c r="G24" s="2" t="s">
        <v>162</v>
      </c>
      <c r="H24" s="26" t="s">
        <v>156</v>
      </c>
      <c r="I24" s="78" t="s">
        <v>136</v>
      </c>
      <c r="J24" s="23" t="s">
        <v>53</v>
      </c>
      <c r="K24" s="27" t="s">
        <v>157</v>
      </c>
      <c r="L24" s="160">
        <v>0</v>
      </c>
      <c r="M24" s="92">
        <v>1</v>
      </c>
      <c r="N24" s="92">
        <v>1</v>
      </c>
      <c r="O24" s="92">
        <v>1</v>
      </c>
      <c r="P24" s="93">
        <v>1</v>
      </c>
      <c r="Q24" s="68" t="s">
        <v>55</v>
      </c>
      <c r="R24" s="99" t="s">
        <v>126</v>
      </c>
      <c r="S24" s="99" t="s">
        <v>176</v>
      </c>
      <c r="T24" s="36" t="s">
        <v>190</v>
      </c>
      <c r="U24" s="124" t="str">
        <f t="shared" si="0"/>
        <v>SI</v>
      </c>
      <c r="V24" s="102" t="s">
        <v>202</v>
      </c>
      <c r="W24" s="100" t="s">
        <v>202</v>
      </c>
      <c r="X24" s="107" t="s">
        <v>202</v>
      </c>
      <c r="Y24" s="100" t="s">
        <v>202</v>
      </c>
      <c r="Z24" s="195" t="s">
        <v>202</v>
      </c>
      <c r="AA24" s="104">
        <v>1</v>
      </c>
      <c r="AB24" s="6">
        <v>1</v>
      </c>
      <c r="AC24" s="108">
        <v>1</v>
      </c>
      <c r="AD24" s="164" t="s">
        <v>232</v>
      </c>
      <c r="AE24" s="209" t="s">
        <v>233</v>
      </c>
      <c r="AF24" s="127">
        <f t="shared" si="1"/>
        <v>1</v>
      </c>
      <c r="AG24" s="145"/>
      <c r="AH24" s="145"/>
      <c r="AI24" s="145"/>
      <c r="AJ24" s="146"/>
      <c r="AK24" s="35">
        <f t="shared" si="2"/>
        <v>1</v>
      </c>
      <c r="AL24" s="145"/>
      <c r="AM24" s="145"/>
      <c r="AN24" s="145"/>
      <c r="AO24" s="146"/>
      <c r="AP24" s="35" t="str">
        <f t="shared" si="3"/>
        <v>Porcentaje de ejecución del SIPSE local</v>
      </c>
      <c r="AQ24" s="16" t="e">
        <f t="shared" si="4"/>
        <v>#VALUE!</v>
      </c>
      <c r="AR24" s="145" t="e">
        <f t="shared" si="5"/>
        <v>#VALUE!</v>
      </c>
      <c r="AS24" s="145"/>
      <c r="AT24" s="146"/>
    </row>
    <row r="25" spans="1:46" ht="120" x14ac:dyDescent="0.25">
      <c r="A25" s="74">
        <v>6</v>
      </c>
      <c r="B25" s="16" t="s">
        <v>108</v>
      </c>
      <c r="C25" s="57" t="s">
        <v>134</v>
      </c>
      <c r="D25" s="47" t="s">
        <v>46</v>
      </c>
      <c r="E25" s="152">
        <v>0.04</v>
      </c>
      <c r="F25" s="15" t="s">
        <v>90</v>
      </c>
      <c r="G25" s="2" t="s">
        <v>102</v>
      </c>
      <c r="H25" s="26" t="s">
        <v>156</v>
      </c>
      <c r="I25" s="78" t="s">
        <v>136</v>
      </c>
      <c r="J25" s="23" t="s">
        <v>53</v>
      </c>
      <c r="K25" s="27" t="s">
        <v>157</v>
      </c>
      <c r="L25" s="92">
        <v>0</v>
      </c>
      <c r="M25" s="92">
        <v>1</v>
      </c>
      <c r="N25" s="92">
        <v>1</v>
      </c>
      <c r="O25" s="92">
        <v>1</v>
      </c>
      <c r="P25" s="93">
        <v>1</v>
      </c>
      <c r="Q25" s="68" t="s">
        <v>55</v>
      </c>
      <c r="R25" s="16" t="s">
        <v>127</v>
      </c>
      <c r="S25" s="16" t="s">
        <v>138</v>
      </c>
      <c r="T25" s="36" t="s">
        <v>191</v>
      </c>
      <c r="U25" s="124" t="str">
        <f t="shared" si="0"/>
        <v>SI</v>
      </c>
      <c r="V25" s="102" t="s">
        <v>206</v>
      </c>
      <c r="W25" s="100" t="s">
        <v>206</v>
      </c>
      <c r="X25" s="107" t="s">
        <v>206</v>
      </c>
      <c r="Y25" s="100" t="s">
        <v>206</v>
      </c>
      <c r="Z25" s="195" t="s">
        <v>206</v>
      </c>
      <c r="AA25" s="104">
        <v>1</v>
      </c>
      <c r="AB25" s="6">
        <v>1</v>
      </c>
      <c r="AC25" s="108">
        <v>1</v>
      </c>
      <c r="AD25" s="164" t="s">
        <v>234</v>
      </c>
      <c r="AE25" s="209" t="s">
        <v>235</v>
      </c>
      <c r="AF25" s="127">
        <f t="shared" si="1"/>
        <v>1</v>
      </c>
      <c r="AG25" s="145"/>
      <c r="AH25" s="145"/>
      <c r="AI25" s="145"/>
      <c r="AJ25" s="146"/>
      <c r="AK25" s="35">
        <f t="shared" si="2"/>
        <v>1</v>
      </c>
      <c r="AL25" s="145"/>
      <c r="AM25" s="145"/>
      <c r="AN25" s="145"/>
      <c r="AO25" s="146"/>
      <c r="AP25" s="35" t="str">
        <f t="shared" si="3"/>
        <v>Porcentaje de avance acumulado en el cumplimiento del Plan de Sostenibilidad contable programado</v>
      </c>
      <c r="AQ25" s="16" t="e">
        <f t="shared" si="4"/>
        <v>#VALUE!</v>
      </c>
      <c r="AR25" s="145" t="e">
        <f t="shared" si="5"/>
        <v>#VALUE!</v>
      </c>
      <c r="AS25" s="145"/>
      <c r="AT25" s="146"/>
    </row>
    <row r="26" spans="1:46" ht="78.75" x14ac:dyDescent="0.25">
      <c r="A26" s="74">
        <v>7</v>
      </c>
      <c r="B26" s="16" t="s">
        <v>107</v>
      </c>
      <c r="C26" s="57" t="s">
        <v>134</v>
      </c>
      <c r="D26" s="47" t="s">
        <v>236</v>
      </c>
      <c r="E26" s="165">
        <v>0.04</v>
      </c>
      <c r="F26" s="15" t="s">
        <v>90</v>
      </c>
      <c r="G26" s="2" t="s">
        <v>237</v>
      </c>
      <c r="H26" s="26" t="s">
        <v>238</v>
      </c>
      <c r="I26" s="78" t="s">
        <v>136</v>
      </c>
      <c r="J26" s="23" t="s">
        <v>53</v>
      </c>
      <c r="K26" s="27" t="s">
        <v>112</v>
      </c>
      <c r="L26" s="166">
        <v>0</v>
      </c>
      <c r="M26" s="166">
        <v>0</v>
      </c>
      <c r="N26" s="166">
        <v>1</v>
      </c>
      <c r="O26" s="166">
        <v>1</v>
      </c>
      <c r="P26" s="167">
        <v>1</v>
      </c>
      <c r="Q26" s="168" t="s">
        <v>55</v>
      </c>
      <c r="R26" s="16" t="s">
        <v>239</v>
      </c>
      <c r="S26" s="16" t="s">
        <v>240</v>
      </c>
      <c r="T26" s="36" t="s">
        <v>241</v>
      </c>
      <c r="U26" s="169"/>
      <c r="V26" s="16" t="s">
        <v>242</v>
      </c>
      <c r="W26" s="16" t="s">
        <v>242</v>
      </c>
      <c r="X26" s="107" t="s">
        <v>242</v>
      </c>
      <c r="Y26" s="100" t="s">
        <v>242</v>
      </c>
      <c r="Z26" s="196" t="s">
        <v>242</v>
      </c>
      <c r="AA26" s="35" t="s">
        <v>242</v>
      </c>
      <c r="AB26" s="16" t="s">
        <v>242</v>
      </c>
      <c r="AC26" s="107" t="s">
        <v>242</v>
      </c>
      <c r="AD26" s="100" t="s">
        <v>242</v>
      </c>
      <c r="AE26" s="103" t="s">
        <v>242</v>
      </c>
      <c r="AF26" s="127"/>
      <c r="AG26" s="145"/>
      <c r="AH26" s="145"/>
      <c r="AI26" s="145"/>
      <c r="AJ26" s="146"/>
      <c r="AK26" s="35"/>
      <c r="AL26" s="145"/>
      <c r="AM26" s="145"/>
      <c r="AN26" s="145"/>
      <c r="AO26" s="146"/>
      <c r="AP26" s="35"/>
      <c r="AQ26" s="16"/>
      <c r="AR26" s="145"/>
      <c r="AS26" s="145"/>
      <c r="AT26" s="146"/>
    </row>
    <row r="27" spans="1:46" ht="90" x14ac:dyDescent="0.25">
      <c r="A27" s="74">
        <v>7</v>
      </c>
      <c r="B27" s="16" t="s">
        <v>107</v>
      </c>
      <c r="C27" s="57" t="s">
        <v>88</v>
      </c>
      <c r="D27" s="47" t="s">
        <v>139</v>
      </c>
      <c r="E27" s="165">
        <v>0.04</v>
      </c>
      <c r="F27" s="15" t="s">
        <v>90</v>
      </c>
      <c r="G27" s="2" t="s">
        <v>103</v>
      </c>
      <c r="H27" s="2" t="s">
        <v>104</v>
      </c>
      <c r="I27" s="78">
        <v>20</v>
      </c>
      <c r="J27" s="23" t="s">
        <v>110</v>
      </c>
      <c r="K27" s="27" t="s">
        <v>140</v>
      </c>
      <c r="L27" s="92">
        <v>0.25</v>
      </c>
      <c r="M27" s="92">
        <v>0.5</v>
      </c>
      <c r="N27" s="92">
        <v>0.75</v>
      </c>
      <c r="O27" s="92">
        <v>1</v>
      </c>
      <c r="P27" s="93">
        <v>1</v>
      </c>
      <c r="Q27" s="68" t="s">
        <v>55</v>
      </c>
      <c r="R27" s="16" t="s">
        <v>128</v>
      </c>
      <c r="S27" s="16" t="s">
        <v>131</v>
      </c>
      <c r="T27" s="36" t="s">
        <v>192</v>
      </c>
      <c r="U27" s="124" t="str">
        <f t="shared" si="0"/>
        <v>SI</v>
      </c>
      <c r="V27" s="104">
        <f t="shared" ref="V27:V34" si="7">L27</f>
        <v>0.25</v>
      </c>
      <c r="W27" s="6">
        <v>0.25</v>
      </c>
      <c r="X27" s="108">
        <f>W27/V27</f>
        <v>1</v>
      </c>
      <c r="Y27" s="100" t="s">
        <v>208</v>
      </c>
      <c r="Z27" s="195" t="s">
        <v>207</v>
      </c>
      <c r="AA27" s="104">
        <f t="shared" si="6"/>
        <v>0.5</v>
      </c>
      <c r="AB27" s="161">
        <v>1.65</v>
      </c>
      <c r="AC27" s="189">
        <v>1</v>
      </c>
      <c r="AD27" s="164" t="s">
        <v>243</v>
      </c>
      <c r="AE27" s="210" t="s">
        <v>207</v>
      </c>
      <c r="AF27" s="127">
        <f t="shared" si="1"/>
        <v>0.75</v>
      </c>
      <c r="AG27" s="145"/>
      <c r="AH27" s="145"/>
      <c r="AI27" s="145"/>
      <c r="AJ27" s="146"/>
      <c r="AK27" s="35">
        <f t="shared" si="2"/>
        <v>1</v>
      </c>
      <c r="AL27" s="145"/>
      <c r="AM27" s="145"/>
      <c r="AN27" s="145"/>
      <c r="AO27" s="146"/>
      <c r="AP27" s="35" t="str">
        <f t="shared" si="3"/>
        <v>Respuesta a los requerimiento de los ciudadanos</v>
      </c>
      <c r="AQ27" s="16">
        <f t="shared" si="4"/>
        <v>2.5</v>
      </c>
      <c r="AR27" s="145">
        <f t="shared" si="5"/>
        <v>1.9</v>
      </c>
      <c r="AS27" s="145"/>
      <c r="AT27" s="146"/>
    </row>
    <row r="28" spans="1:46" ht="90" x14ac:dyDescent="0.25">
      <c r="A28" s="74">
        <v>1</v>
      </c>
      <c r="B28" s="16" t="s">
        <v>109</v>
      </c>
      <c r="C28" s="57" t="s">
        <v>89</v>
      </c>
      <c r="D28" s="48" t="s">
        <v>184</v>
      </c>
      <c r="E28" s="165">
        <v>0.04</v>
      </c>
      <c r="F28" s="15" t="s">
        <v>90</v>
      </c>
      <c r="G28" s="2" t="s">
        <v>164</v>
      </c>
      <c r="H28" s="2" t="s">
        <v>165</v>
      </c>
      <c r="I28" s="78">
        <v>61</v>
      </c>
      <c r="J28" s="23" t="s">
        <v>64</v>
      </c>
      <c r="K28" s="27" t="s">
        <v>119</v>
      </c>
      <c r="L28" s="94">
        <v>0</v>
      </c>
      <c r="M28" s="91">
        <v>10</v>
      </c>
      <c r="N28" s="91">
        <v>25</v>
      </c>
      <c r="O28" s="91">
        <v>30</v>
      </c>
      <c r="P28" s="95">
        <f t="shared" ref="P28:P35" si="8">L28+M28+N28+O28</f>
        <v>65</v>
      </c>
      <c r="Q28" s="68" t="s">
        <v>55</v>
      </c>
      <c r="R28" s="16" t="s">
        <v>141</v>
      </c>
      <c r="S28" s="16" t="s">
        <v>132</v>
      </c>
      <c r="T28" s="36" t="s">
        <v>193</v>
      </c>
      <c r="U28" s="124" t="str">
        <f t="shared" si="0"/>
        <v>SI</v>
      </c>
      <c r="V28" s="102" t="s">
        <v>206</v>
      </c>
      <c r="W28" s="100" t="s">
        <v>206</v>
      </c>
      <c r="X28" s="107" t="s">
        <v>206</v>
      </c>
      <c r="Y28" s="100" t="s">
        <v>202</v>
      </c>
      <c r="Z28" s="195" t="s">
        <v>202</v>
      </c>
      <c r="AA28" s="102">
        <f t="shared" si="6"/>
        <v>10</v>
      </c>
      <c r="AB28" s="163">
        <v>10</v>
      </c>
      <c r="AC28" s="189">
        <f>AB28/AA28</f>
        <v>1</v>
      </c>
      <c r="AD28" s="164" t="s">
        <v>263</v>
      </c>
      <c r="AE28" s="146" t="s">
        <v>266</v>
      </c>
      <c r="AF28" s="127">
        <f t="shared" si="1"/>
        <v>25</v>
      </c>
      <c r="AG28" s="145"/>
      <c r="AH28" s="145"/>
      <c r="AI28" s="145"/>
      <c r="AJ28" s="146"/>
      <c r="AK28" s="35">
        <f t="shared" si="2"/>
        <v>30</v>
      </c>
      <c r="AL28" s="145"/>
      <c r="AM28" s="145"/>
      <c r="AN28" s="145"/>
      <c r="AO28" s="146"/>
      <c r="AP28" s="35" t="str">
        <f t="shared" si="3"/>
        <v>Acciones de control a las actuaciones de IVC control en materia actividad económica</v>
      </c>
      <c r="AQ28" s="16" t="e">
        <f t="shared" si="4"/>
        <v>#VALUE!</v>
      </c>
      <c r="AR28" s="145" t="e">
        <f t="shared" si="5"/>
        <v>#VALUE!</v>
      </c>
      <c r="AS28" s="145"/>
      <c r="AT28" s="146"/>
    </row>
    <row r="29" spans="1:46" ht="105" x14ac:dyDescent="0.25">
      <c r="A29" s="74">
        <v>1</v>
      </c>
      <c r="B29" s="16" t="s">
        <v>109</v>
      </c>
      <c r="C29" s="57" t="s">
        <v>89</v>
      </c>
      <c r="D29" s="48" t="s">
        <v>183</v>
      </c>
      <c r="E29" s="165">
        <v>0.04</v>
      </c>
      <c r="F29" s="15" t="s">
        <v>90</v>
      </c>
      <c r="G29" s="2" t="s">
        <v>166</v>
      </c>
      <c r="H29" s="2" t="s">
        <v>167</v>
      </c>
      <c r="I29" s="78">
        <v>25</v>
      </c>
      <c r="J29" s="23" t="s">
        <v>64</v>
      </c>
      <c r="K29" s="27" t="s">
        <v>119</v>
      </c>
      <c r="L29" s="94">
        <v>0</v>
      </c>
      <c r="M29" s="91">
        <v>5</v>
      </c>
      <c r="N29" s="91">
        <v>5</v>
      </c>
      <c r="O29" s="91">
        <v>15</v>
      </c>
      <c r="P29" s="95">
        <f t="shared" ref="P29" si="9">L29+M29+N29+O29</f>
        <v>25</v>
      </c>
      <c r="Q29" s="68" t="s">
        <v>55</v>
      </c>
      <c r="R29" s="16" t="s">
        <v>141</v>
      </c>
      <c r="S29" s="16" t="s">
        <v>132</v>
      </c>
      <c r="T29" s="36" t="s">
        <v>193</v>
      </c>
      <c r="U29" s="124" t="str">
        <f t="shared" si="0"/>
        <v>SI</v>
      </c>
      <c r="V29" s="102" t="s">
        <v>206</v>
      </c>
      <c r="W29" s="100" t="s">
        <v>206</v>
      </c>
      <c r="X29" s="107" t="s">
        <v>206</v>
      </c>
      <c r="Y29" s="100" t="s">
        <v>202</v>
      </c>
      <c r="Z29" s="195" t="s">
        <v>202</v>
      </c>
      <c r="AA29" s="102">
        <f t="shared" ref="AA29" si="10">M29</f>
        <v>5</v>
      </c>
      <c r="AB29" s="163">
        <v>5</v>
      </c>
      <c r="AC29" s="189">
        <f>AB29/AA29</f>
        <v>1</v>
      </c>
      <c r="AD29" s="170" t="s">
        <v>262</v>
      </c>
      <c r="AE29" s="146" t="s">
        <v>267</v>
      </c>
      <c r="AF29" s="127">
        <f t="shared" ref="AF29" si="11">N29</f>
        <v>5</v>
      </c>
      <c r="AG29" s="145"/>
      <c r="AH29" s="145"/>
      <c r="AI29" s="145"/>
      <c r="AJ29" s="146"/>
      <c r="AK29" s="35">
        <f t="shared" ref="AK29" si="12">O29</f>
        <v>15</v>
      </c>
      <c r="AL29" s="145"/>
      <c r="AM29" s="145"/>
      <c r="AN29" s="145"/>
      <c r="AO29" s="146"/>
      <c r="AP29" s="35" t="str">
        <f t="shared" ref="AP29" si="13">G29</f>
        <v>Acciones de control a las actuaciones de IVC control en materia de  integridad del espacio publico.</v>
      </c>
      <c r="AQ29" s="16" t="e">
        <f t="shared" ref="AQ29" si="14">V29+AA29+AF29+AK29</f>
        <v>#VALUE!</v>
      </c>
      <c r="AR29" s="145" t="e">
        <f t="shared" ref="AR29" si="15">W29+AB29+AG29+AL29</f>
        <v>#VALUE!</v>
      </c>
      <c r="AS29" s="145"/>
      <c r="AT29" s="146"/>
    </row>
    <row r="30" spans="1:46" ht="90" x14ac:dyDescent="0.25">
      <c r="A30" s="74">
        <v>1</v>
      </c>
      <c r="B30" s="16" t="s">
        <v>109</v>
      </c>
      <c r="C30" s="57" t="s">
        <v>89</v>
      </c>
      <c r="D30" s="48" t="s">
        <v>182</v>
      </c>
      <c r="E30" s="165">
        <v>0.04</v>
      </c>
      <c r="F30" s="15" t="s">
        <v>90</v>
      </c>
      <c r="G30" s="2" t="s">
        <v>168</v>
      </c>
      <c r="H30" s="2" t="s">
        <v>245</v>
      </c>
      <c r="I30" s="78">
        <v>160</v>
      </c>
      <c r="J30" s="23" t="s">
        <v>64</v>
      </c>
      <c r="K30" s="27" t="s">
        <v>119</v>
      </c>
      <c r="L30" s="94">
        <v>0</v>
      </c>
      <c r="M30" s="91">
        <v>15</v>
      </c>
      <c r="N30" s="91">
        <v>45</v>
      </c>
      <c r="O30" s="91">
        <v>100</v>
      </c>
      <c r="P30" s="95">
        <f t="shared" si="8"/>
        <v>160</v>
      </c>
      <c r="Q30" s="68" t="s">
        <v>55</v>
      </c>
      <c r="R30" s="16" t="s">
        <v>141</v>
      </c>
      <c r="S30" s="16" t="s">
        <v>132</v>
      </c>
      <c r="T30" s="36" t="s">
        <v>193</v>
      </c>
      <c r="U30" s="124" t="str">
        <f t="shared" si="0"/>
        <v>SI</v>
      </c>
      <c r="V30" s="102" t="s">
        <v>206</v>
      </c>
      <c r="W30" s="100" t="s">
        <v>206</v>
      </c>
      <c r="X30" s="107" t="s">
        <v>206</v>
      </c>
      <c r="Y30" s="100" t="s">
        <v>202</v>
      </c>
      <c r="Z30" s="195" t="s">
        <v>202</v>
      </c>
      <c r="AA30" s="102">
        <f t="shared" si="6"/>
        <v>15</v>
      </c>
      <c r="AB30" s="163">
        <v>15</v>
      </c>
      <c r="AC30" s="189">
        <v>1</v>
      </c>
      <c r="AD30" s="164" t="s">
        <v>261</v>
      </c>
      <c r="AE30" s="146" t="s">
        <v>268</v>
      </c>
      <c r="AF30" s="127">
        <f t="shared" si="1"/>
        <v>45</v>
      </c>
      <c r="AG30" s="145"/>
      <c r="AH30" s="145"/>
      <c r="AI30" s="145"/>
      <c r="AJ30" s="146"/>
      <c r="AK30" s="35">
        <f t="shared" si="2"/>
        <v>100</v>
      </c>
      <c r="AL30" s="145"/>
      <c r="AM30" s="145"/>
      <c r="AN30" s="145"/>
      <c r="AO30" s="146"/>
      <c r="AP30" s="35" t="str">
        <f t="shared" si="3"/>
        <v>Acciones de control  en materia de obras y urbanismo</v>
      </c>
      <c r="AQ30" s="16" t="e">
        <f t="shared" si="4"/>
        <v>#VALUE!</v>
      </c>
      <c r="AR30" s="145" t="e">
        <f t="shared" si="5"/>
        <v>#VALUE!</v>
      </c>
      <c r="AS30" s="145"/>
      <c r="AT30" s="146"/>
    </row>
    <row r="31" spans="1:46" ht="90" x14ac:dyDescent="0.25">
      <c r="A31" s="74">
        <v>1</v>
      </c>
      <c r="B31" s="16" t="s">
        <v>109</v>
      </c>
      <c r="C31" s="57" t="s">
        <v>89</v>
      </c>
      <c r="D31" s="48" t="s">
        <v>171</v>
      </c>
      <c r="E31" s="165">
        <v>0.04</v>
      </c>
      <c r="F31" s="15" t="s">
        <v>90</v>
      </c>
      <c r="G31" s="79" t="s">
        <v>173</v>
      </c>
      <c r="H31" s="79" t="s">
        <v>172</v>
      </c>
      <c r="I31" s="78">
        <v>1</v>
      </c>
      <c r="J31" s="23" t="s">
        <v>64</v>
      </c>
      <c r="K31" s="27" t="s">
        <v>119</v>
      </c>
      <c r="L31" s="96">
        <v>2</v>
      </c>
      <c r="M31" s="96">
        <v>2</v>
      </c>
      <c r="N31" s="96">
        <v>2</v>
      </c>
      <c r="O31" s="96">
        <v>2</v>
      </c>
      <c r="P31" s="95">
        <f t="shared" si="8"/>
        <v>8</v>
      </c>
      <c r="Q31" s="68" t="s">
        <v>55</v>
      </c>
      <c r="R31" s="16" t="s">
        <v>141</v>
      </c>
      <c r="S31" s="16" t="s">
        <v>132</v>
      </c>
      <c r="T31" s="36" t="s">
        <v>193</v>
      </c>
      <c r="U31" s="124" t="str">
        <f t="shared" si="0"/>
        <v>SI</v>
      </c>
      <c r="V31" s="102">
        <f t="shared" si="7"/>
        <v>2</v>
      </c>
      <c r="W31" s="100">
        <v>1</v>
      </c>
      <c r="X31" s="108">
        <f>W31/V31</f>
        <v>0.5</v>
      </c>
      <c r="Y31" s="100" t="s">
        <v>203</v>
      </c>
      <c r="Z31" s="195" t="s">
        <v>204</v>
      </c>
      <c r="AA31" s="102">
        <f t="shared" si="6"/>
        <v>2</v>
      </c>
      <c r="AB31" s="163">
        <v>1</v>
      </c>
      <c r="AC31" s="189">
        <f>AB31/AA31</f>
        <v>0.5</v>
      </c>
      <c r="AD31" s="145" t="s">
        <v>264</v>
      </c>
      <c r="AE31" s="146" t="s">
        <v>265</v>
      </c>
      <c r="AF31" s="127">
        <f t="shared" si="1"/>
        <v>2</v>
      </c>
      <c r="AG31" s="145"/>
      <c r="AH31" s="145"/>
      <c r="AI31" s="145"/>
      <c r="AJ31" s="146"/>
      <c r="AK31" s="35">
        <f t="shared" si="2"/>
        <v>2</v>
      </c>
      <c r="AL31" s="145"/>
      <c r="AM31" s="145"/>
      <c r="AN31" s="145"/>
      <c r="AO31" s="146"/>
      <c r="AP31" s="35" t="str">
        <f t="shared" si="3"/>
        <v>Acciones de control para el cumplimiento de fallos judiciales - rio Bogotá</v>
      </c>
      <c r="AQ31" s="16">
        <f t="shared" si="4"/>
        <v>8</v>
      </c>
      <c r="AR31" s="145">
        <f t="shared" si="5"/>
        <v>2</v>
      </c>
      <c r="AS31" s="145"/>
      <c r="AT31" s="146"/>
    </row>
    <row r="32" spans="1:46" ht="90" x14ac:dyDescent="0.25">
      <c r="A32" s="74">
        <v>1</v>
      </c>
      <c r="B32" s="16" t="s">
        <v>109</v>
      </c>
      <c r="C32" s="57" t="s">
        <v>89</v>
      </c>
      <c r="D32" s="47" t="s">
        <v>218</v>
      </c>
      <c r="E32" s="165">
        <v>0.04</v>
      </c>
      <c r="F32" s="15" t="s">
        <v>90</v>
      </c>
      <c r="G32" s="2" t="s">
        <v>160</v>
      </c>
      <c r="H32" s="2" t="s">
        <v>105</v>
      </c>
      <c r="I32" s="151">
        <v>76119</v>
      </c>
      <c r="J32" s="23" t="s">
        <v>64</v>
      </c>
      <c r="K32" s="27" t="s">
        <v>121</v>
      </c>
      <c r="L32" s="92">
        <v>0</v>
      </c>
      <c r="M32" s="92">
        <v>0.15</v>
      </c>
      <c r="N32" s="92">
        <v>0.13</v>
      </c>
      <c r="O32" s="92">
        <v>0.12</v>
      </c>
      <c r="P32" s="93">
        <v>0.4</v>
      </c>
      <c r="Q32" s="68" t="s">
        <v>55</v>
      </c>
      <c r="R32" s="16" t="s">
        <v>129</v>
      </c>
      <c r="S32" s="16" t="s">
        <v>132</v>
      </c>
      <c r="T32" s="36" t="s">
        <v>194</v>
      </c>
      <c r="U32" s="124" t="str">
        <f t="shared" si="0"/>
        <v>SI</v>
      </c>
      <c r="V32" s="110" t="s">
        <v>206</v>
      </c>
      <c r="W32" s="129" t="s">
        <v>206</v>
      </c>
      <c r="X32" s="112" t="s">
        <v>206</v>
      </c>
      <c r="Y32" s="129" t="s">
        <v>206</v>
      </c>
      <c r="Z32" s="197" t="s">
        <v>206</v>
      </c>
      <c r="AA32" s="104">
        <f t="shared" si="6"/>
        <v>0.15</v>
      </c>
      <c r="AB32" s="162">
        <v>8.4500000000000006E-2</v>
      </c>
      <c r="AC32" s="189">
        <v>0.56000000000000005</v>
      </c>
      <c r="AD32" s="170" t="s">
        <v>246</v>
      </c>
      <c r="AE32" s="211" t="s">
        <v>247</v>
      </c>
      <c r="AF32" s="127">
        <f t="shared" si="1"/>
        <v>0.13</v>
      </c>
      <c r="AG32" s="145"/>
      <c r="AH32" s="145"/>
      <c r="AI32" s="145"/>
      <c r="AJ32" s="146"/>
      <c r="AK32" s="35">
        <f t="shared" si="2"/>
        <v>0.12</v>
      </c>
      <c r="AL32" s="145"/>
      <c r="AM32" s="145"/>
      <c r="AN32" s="145"/>
      <c r="AO32" s="146"/>
      <c r="AP32" s="35" t="str">
        <f t="shared" si="3"/>
        <v xml:space="preserve">Porcentaje de expedientes de policía con impulso procesal </v>
      </c>
      <c r="AQ32" s="16" t="e">
        <f t="shared" si="4"/>
        <v>#VALUE!</v>
      </c>
      <c r="AR32" s="145" t="e">
        <f t="shared" si="5"/>
        <v>#VALUE!</v>
      </c>
      <c r="AS32" s="145"/>
      <c r="AT32" s="146"/>
    </row>
    <row r="33" spans="1:46" ht="90" x14ac:dyDescent="0.25">
      <c r="A33" s="74">
        <v>1</v>
      </c>
      <c r="B33" s="16" t="s">
        <v>109</v>
      </c>
      <c r="C33" s="57" t="s">
        <v>89</v>
      </c>
      <c r="D33" s="47" t="s">
        <v>142</v>
      </c>
      <c r="E33" s="165">
        <v>0.04</v>
      </c>
      <c r="F33" s="15" t="s">
        <v>90</v>
      </c>
      <c r="G33" s="2" t="s">
        <v>161</v>
      </c>
      <c r="H33" s="2" t="s">
        <v>106</v>
      </c>
      <c r="I33" s="151">
        <v>76119</v>
      </c>
      <c r="J33" s="23" t="s">
        <v>64</v>
      </c>
      <c r="K33" s="27" t="s">
        <v>122</v>
      </c>
      <c r="L33" s="92">
        <v>0.05</v>
      </c>
      <c r="M33" s="92">
        <v>0.05</v>
      </c>
      <c r="N33" s="92">
        <v>0.05</v>
      </c>
      <c r="O33" s="92">
        <v>0.05</v>
      </c>
      <c r="P33" s="93">
        <v>0.2</v>
      </c>
      <c r="Q33" s="68" t="s">
        <v>55</v>
      </c>
      <c r="R33" s="16" t="s">
        <v>129</v>
      </c>
      <c r="S33" s="16" t="s">
        <v>132</v>
      </c>
      <c r="T33" s="36" t="s">
        <v>194</v>
      </c>
      <c r="U33" s="124" t="str">
        <f t="shared" si="0"/>
        <v>SI</v>
      </c>
      <c r="V33" s="110">
        <f t="shared" si="7"/>
        <v>0.05</v>
      </c>
      <c r="W33" s="111">
        <v>2.63E-2</v>
      </c>
      <c r="X33" s="112">
        <f>W33/V33</f>
        <v>0.52600000000000002</v>
      </c>
      <c r="Y33" s="113" t="s">
        <v>259</v>
      </c>
      <c r="Z33" s="198" t="s">
        <v>209</v>
      </c>
      <c r="AA33" s="104">
        <f t="shared" si="6"/>
        <v>0.05</v>
      </c>
      <c r="AB33" s="162">
        <v>4.4900000000000002E-2</v>
      </c>
      <c r="AC33" s="189">
        <v>0.9</v>
      </c>
      <c r="AD33" s="170" t="s">
        <v>248</v>
      </c>
      <c r="AE33" s="211" t="s">
        <v>247</v>
      </c>
      <c r="AF33" s="127">
        <f t="shared" si="1"/>
        <v>0.05</v>
      </c>
      <c r="AG33" s="145"/>
      <c r="AH33" s="145"/>
      <c r="AI33" s="145"/>
      <c r="AJ33" s="146"/>
      <c r="AK33" s="35">
        <f t="shared" si="2"/>
        <v>0.05</v>
      </c>
      <c r="AL33" s="145"/>
      <c r="AM33" s="145"/>
      <c r="AN33" s="145"/>
      <c r="AO33" s="146"/>
      <c r="AP33" s="35" t="str">
        <f t="shared" si="3"/>
        <v>Porcentaje de expedientes de policía con fallo de fondo</v>
      </c>
      <c r="AQ33" s="16">
        <f t="shared" si="4"/>
        <v>0.2</v>
      </c>
      <c r="AR33" s="145">
        <f t="shared" si="5"/>
        <v>7.1199999999999999E-2</v>
      </c>
      <c r="AS33" s="145"/>
      <c r="AT33" s="146"/>
    </row>
    <row r="34" spans="1:46" ht="90" x14ac:dyDescent="0.25">
      <c r="A34" s="74">
        <v>1</v>
      </c>
      <c r="B34" s="16" t="s">
        <v>109</v>
      </c>
      <c r="C34" s="57" t="s">
        <v>89</v>
      </c>
      <c r="D34" s="47" t="s">
        <v>195</v>
      </c>
      <c r="E34" s="165">
        <v>0.04</v>
      </c>
      <c r="F34" s="15" t="s">
        <v>90</v>
      </c>
      <c r="G34" s="2" t="s">
        <v>196</v>
      </c>
      <c r="H34" s="1" t="s">
        <v>197</v>
      </c>
      <c r="I34" s="78">
        <v>163</v>
      </c>
      <c r="J34" s="23" t="s">
        <v>64</v>
      </c>
      <c r="K34" s="27" t="s">
        <v>123</v>
      </c>
      <c r="L34" s="91">
        <v>29</v>
      </c>
      <c r="M34" s="91">
        <v>44</v>
      </c>
      <c r="N34" s="91">
        <v>44</v>
      </c>
      <c r="O34" s="91">
        <v>31</v>
      </c>
      <c r="P34" s="95">
        <f t="shared" si="8"/>
        <v>148</v>
      </c>
      <c r="Q34" s="68" t="s">
        <v>55</v>
      </c>
      <c r="R34" s="16" t="s">
        <v>129</v>
      </c>
      <c r="S34" s="16" t="s">
        <v>132</v>
      </c>
      <c r="T34" s="36" t="s">
        <v>194</v>
      </c>
      <c r="U34" s="124" t="str">
        <f t="shared" si="0"/>
        <v>SI</v>
      </c>
      <c r="V34" s="102">
        <f t="shared" si="7"/>
        <v>29</v>
      </c>
      <c r="W34" s="100">
        <v>100</v>
      </c>
      <c r="X34" s="108">
        <v>1</v>
      </c>
      <c r="Y34" s="100" t="s">
        <v>210</v>
      </c>
      <c r="Z34" s="195" t="s">
        <v>209</v>
      </c>
      <c r="AA34" s="102">
        <f t="shared" si="6"/>
        <v>44</v>
      </c>
      <c r="AB34" s="163">
        <v>35</v>
      </c>
      <c r="AC34" s="189">
        <v>0.8</v>
      </c>
      <c r="AD34" s="164" t="s">
        <v>249</v>
      </c>
      <c r="AE34" s="211" t="s">
        <v>247</v>
      </c>
      <c r="AF34" s="127">
        <f t="shared" si="1"/>
        <v>44</v>
      </c>
      <c r="AG34" s="145"/>
      <c r="AH34" s="145"/>
      <c r="AI34" s="145"/>
      <c r="AJ34" s="146"/>
      <c r="AK34" s="35">
        <f t="shared" si="2"/>
        <v>31</v>
      </c>
      <c r="AL34" s="145"/>
      <c r="AM34" s="145"/>
      <c r="AN34" s="145"/>
      <c r="AO34" s="146"/>
      <c r="AP34" s="35" t="str">
        <f t="shared" si="3"/>
        <v>Actuaciones administrativas terminadas (archivadas)</v>
      </c>
      <c r="AQ34" s="16">
        <f t="shared" si="4"/>
        <v>148</v>
      </c>
      <c r="AR34" s="145">
        <f t="shared" si="5"/>
        <v>135</v>
      </c>
      <c r="AS34" s="145"/>
      <c r="AT34" s="146"/>
    </row>
    <row r="35" spans="1:46" ht="90" x14ac:dyDescent="0.25">
      <c r="A35" s="74">
        <v>1</v>
      </c>
      <c r="B35" s="16" t="s">
        <v>109</v>
      </c>
      <c r="C35" s="57" t="s">
        <v>89</v>
      </c>
      <c r="D35" s="49" t="s">
        <v>217</v>
      </c>
      <c r="E35" s="165">
        <v>0.04</v>
      </c>
      <c r="F35" s="24" t="s">
        <v>90</v>
      </c>
      <c r="G35" s="2" t="s">
        <v>198</v>
      </c>
      <c r="H35" s="25" t="s">
        <v>199</v>
      </c>
      <c r="I35" s="86" t="s">
        <v>136</v>
      </c>
      <c r="J35" s="30" t="s">
        <v>64</v>
      </c>
      <c r="K35" s="27" t="s">
        <v>198</v>
      </c>
      <c r="L35" s="97">
        <v>0</v>
      </c>
      <c r="M35" s="97">
        <v>0</v>
      </c>
      <c r="N35" s="97">
        <v>34</v>
      </c>
      <c r="O35" s="97">
        <v>69</v>
      </c>
      <c r="P35" s="98">
        <f t="shared" si="8"/>
        <v>103</v>
      </c>
      <c r="Q35" s="68" t="s">
        <v>55</v>
      </c>
      <c r="R35" s="16" t="s">
        <v>129</v>
      </c>
      <c r="S35" s="16" t="s">
        <v>132</v>
      </c>
      <c r="T35" s="36" t="s">
        <v>194</v>
      </c>
      <c r="U35" s="124" t="str">
        <f t="shared" si="0"/>
        <v>SI</v>
      </c>
      <c r="V35" s="102" t="s">
        <v>202</v>
      </c>
      <c r="W35" s="100">
        <v>13</v>
      </c>
      <c r="X35" s="107" t="s">
        <v>202</v>
      </c>
      <c r="Y35" s="100" t="s">
        <v>211</v>
      </c>
      <c r="Z35" s="195" t="s">
        <v>209</v>
      </c>
      <c r="AA35" s="212" t="s">
        <v>202</v>
      </c>
      <c r="AB35" s="163" t="s">
        <v>202</v>
      </c>
      <c r="AC35" s="203" t="s">
        <v>202</v>
      </c>
      <c r="AD35" s="163" t="s">
        <v>202</v>
      </c>
      <c r="AE35" s="208" t="s">
        <v>202</v>
      </c>
      <c r="AF35" s="127">
        <f t="shared" si="1"/>
        <v>34</v>
      </c>
      <c r="AG35" s="145"/>
      <c r="AH35" s="145"/>
      <c r="AI35" s="145"/>
      <c r="AJ35" s="146"/>
      <c r="AK35" s="35">
        <f t="shared" si="2"/>
        <v>69</v>
      </c>
      <c r="AL35" s="145"/>
      <c r="AM35" s="145"/>
      <c r="AN35" s="145"/>
      <c r="AO35" s="146"/>
      <c r="AP35" s="35" t="str">
        <f t="shared" si="3"/>
        <v>Actuaciones administrativas terminadas hasta la primera instancia</v>
      </c>
      <c r="AQ35" s="16" t="e">
        <f t="shared" si="4"/>
        <v>#VALUE!</v>
      </c>
      <c r="AR35" s="145" t="e">
        <f t="shared" si="5"/>
        <v>#VALUE!</v>
      </c>
      <c r="AS35" s="145"/>
      <c r="AT35" s="146"/>
    </row>
    <row r="36" spans="1:46" ht="24" customHeight="1" x14ac:dyDescent="0.25">
      <c r="A36" s="75"/>
      <c r="B36" s="58"/>
      <c r="C36" s="59"/>
      <c r="D36" s="50" t="s">
        <v>86</v>
      </c>
      <c r="E36" s="171">
        <f>SUM(E16:E35)</f>
        <v>0.80420000000000014</v>
      </c>
      <c r="F36" s="20"/>
      <c r="G36" s="20"/>
      <c r="H36" s="20"/>
      <c r="I36" s="78"/>
      <c r="J36" s="20"/>
      <c r="K36" s="32"/>
      <c r="L36" s="20"/>
      <c r="M36" s="20"/>
      <c r="N36" s="20"/>
      <c r="O36" s="20"/>
      <c r="P36" s="45"/>
      <c r="Q36" s="62"/>
      <c r="R36" s="32"/>
      <c r="S36" s="32"/>
      <c r="T36" s="41"/>
      <c r="U36" s="125"/>
      <c r="V36" s="105"/>
      <c r="W36" s="88"/>
      <c r="X36" s="109"/>
      <c r="Y36" s="88"/>
      <c r="Z36" s="199"/>
      <c r="AA36" s="105">
        <f t="shared" si="6"/>
        <v>0</v>
      </c>
      <c r="AB36" s="147"/>
      <c r="AC36" s="190"/>
      <c r="AD36" s="147"/>
      <c r="AE36" s="148"/>
      <c r="AF36" s="202">
        <f t="shared" si="1"/>
        <v>0</v>
      </c>
      <c r="AG36" s="147"/>
      <c r="AH36" s="147"/>
      <c r="AI36" s="147"/>
      <c r="AJ36" s="148"/>
      <c r="AK36" s="35">
        <f t="shared" si="2"/>
        <v>0</v>
      </c>
      <c r="AL36" s="147"/>
      <c r="AM36" s="147"/>
      <c r="AN36" s="147"/>
      <c r="AO36" s="148"/>
      <c r="AP36" s="37">
        <f t="shared" si="3"/>
        <v>0</v>
      </c>
      <c r="AQ36" s="16" t="e">
        <f>SUM(AQ16:AQ35)</f>
        <v>#VALUE!</v>
      </c>
      <c r="AR36" s="145" t="e">
        <f>SUM(AR16:AR35)</f>
        <v>#VALUE!</v>
      </c>
      <c r="AS36" s="145"/>
      <c r="AT36" s="146"/>
    </row>
    <row r="37" spans="1:46" ht="126" x14ac:dyDescent="0.25">
      <c r="A37" s="76">
        <v>6</v>
      </c>
      <c r="B37" s="4" t="s">
        <v>47</v>
      </c>
      <c r="C37" s="60" t="s">
        <v>48</v>
      </c>
      <c r="D37" s="3" t="s">
        <v>49</v>
      </c>
      <c r="E37" s="13">
        <v>0.04</v>
      </c>
      <c r="F37" s="4" t="s">
        <v>50</v>
      </c>
      <c r="G37" s="4" t="s">
        <v>51</v>
      </c>
      <c r="H37" s="4" t="s">
        <v>52</v>
      </c>
      <c r="I37" s="5">
        <v>0</v>
      </c>
      <c r="J37" s="5" t="s">
        <v>53</v>
      </c>
      <c r="K37" s="4" t="s">
        <v>54</v>
      </c>
      <c r="L37" s="14"/>
      <c r="M37" s="14">
        <v>0.7</v>
      </c>
      <c r="N37" s="14"/>
      <c r="O37" s="14">
        <v>0.7</v>
      </c>
      <c r="P37" s="51">
        <v>0.7</v>
      </c>
      <c r="Q37" s="3" t="s">
        <v>55</v>
      </c>
      <c r="R37" s="5" t="s">
        <v>56</v>
      </c>
      <c r="S37" s="5" t="s">
        <v>57</v>
      </c>
      <c r="T37" s="63" t="s">
        <v>58</v>
      </c>
      <c r="U37" s="124" t="s">
        <v>137</v>
      </c>
      <c r="V37" s="106" t="s">
        <v>202</v>
      </c>
      <c r="W37" s="130" t="s">
        <v>202</v>
      </c>
      <c r="X37" s="131" t="s">
        <v>202</v>
      </c>
      <c r="Y37" s="130" t="s">
        <v>202</v>
      </c>
      <c r="Z37" s="200" t="s">
        <v>202</v>
      </c>
      <c r="AA37" s="213">
        <f t="shared" si="6"/>
        <v>0.7</v>
      </c>
      <c r="AB37" s="172">
        <v>0.55000000000000004</v>
      </c>
      <c r="AC37" s="191">
        <v>0.55000000000000004</v>
      </c>
      <c r="AD37" s="177" t="s">
        <v>250</v>
      </c>
      <c r="AE37" s="214" t="s">
        <v>251</v>
      </c>
      <c r="AF37" s="127">
        <f t="shared" si="1"/>
        <v>0</v>
      </c>
      <c r="AG37" s="145"/>
      <c r="AH37" s="145"/>
      <c r="AI37" s="146"/>
      <c r="AJ37" s="146"/>
      <c r="AK37" s="35">
        <f t="shared" si="2"/>
        <v>0.7</v>
      </c>
      <c r="AL37" s="145"/>
      <c r="AM37" s="145"/>
      <c r="AN37" s="145"/>
      <c r="AO37" s="146"/>
      <c r="AP37" s="35" t="str">
        <f t="shared" si="3"/>
        <v>Cumplimiento de criterios ambientales</v>
      </c>
      <c r="AQ37" s="16" t="e">
        <f t="shared" ref="AQ37:AQ42" si="16">V37+AA37+AF37+AK37</f>
        <v>#VALUE!</v>
      </c>
      <c r="AR37" s="145" t="e">
        <f t="shared" ref="AR37:AR42" si="17">W37+AB37+AG37+AL37</f>
        <v>#VALUE!</v>
      </c>
      <c r="AS37" s="145"/>
      <c r="AT37" s="146"/>
    </row>
    <row r="38" spans="1:46" ht="126" x14ac:dyDescent="0.25">
      <c r="A38" s="76">
        <v>6</v>
      </c>
      <c r="B38" s="4" t="s">
        <v>47</v>
      </c>
      <c r="C38" s="60" t="s">
        <v>48</v>
      </c>
      <c r="D38" s="3" t="s">
        <v>143</v>
      </c>
      <c r="E38" s="13">
        <v>0.04</v>
      </c>
      <c r="F38" s="4" t="s">
        <v>50</v>
      </c>
      <c r="G38" s="4" t="s">
        <v>59</v>
      </c>
      <c r="H38" s="4" t="s">
        <v>144</v>
      </c>
      <c r="I38" s="5">
        <v>0</v>
      </c>
      <c r="J38" s="5" t="s">
        <v>53</v>
      </c>
      <c r="K38" s="4" t="s">
        <v>60</v>
      </c>
      <c r="L38" s="173"/>
      <c r="M38" s="174">
        <v>1</v>
      </c>
      <c r="N38" s="174">
        <v>1</v>
      </c>
      <c r="O38" s="174">
        <v>1</v>
      </c>
      <c r="P38" s="175">
        <v>1</v>
      </c>
      <c r="Q38" s="3" t="s">
        <v>55</v>
      </c>
      <c r="R38" s="5" t="s">
        <v>145</v>
      </c>
      <c r="S38" s="5" t="s">
        <v>146</v>
      </c>
      <c r="T38" s="63" t="s">
        <v>61</v>
      </c>
      <c r="U38" s="124" t="s">
        <v>137</v>
      </c>
      <c r="V38" s="106" t="s">
        <v>202</v>
      </c>
      <c r="W38" s="130" t="s">
        <v>202</v>
      </c>
      <c r="X38" s="131" t="s">
        <v>202</v>
      </c>
      <c r="Y38" s="130" t="s">
        <v>202</v>
      </c>
      <c r="Z38" s="200" t="s">
        <v>202</v>
      </c>
      <c r="AA38" s="213">
        <v>1</v>
      </c>
      <c r="AB38" s="174">
        <v>1</v>
      </c>
      <c r="AC38" s="192">
        <v>1</v>
      </c>
      <c r="AD38" s="177" t="s">
        <v>258</v>
      </c>
      <c r="AE38" s="215" t="s">
        <v>252</v>
      </c>
      <c r="AF38" s="127">
        <f t="shared" si="1"/>
        <v>1</v>
      </c>
      <c r="AG38" s="145"/>
      <c r="AH38" s="145"/>
      <c r="AI38" s="146"/>
      <c r="AJ38" s="146"/>
      <c r="AK38" s="35">
        <f t="shared" si="2"/>
        <v>1</v>
      </c>
      <c r="AL38" s="145"/>
      <c r="AM38" s="145"/>
      <c r="AN38" s="145"/>
      <c r="AO38" s="146"/>
      <c r="AP38" s="35" t="str">
        <f t="shared" si="3"/>
        <v>Nivel de participación en actividades de gestión documental</v>
      </c>
      <c r="AQ38" s="16" t="e">
        <f t="shared" si="16"/>
        <v>#VALUE!</v>
      </c>
      <c r="AR38" s="145" t="e">
        <f t="shared" si="17"/>
        <v>#VALUE!</v>
      </c>
      <c r="AS38" s="145"/>
      <c r="AT38" s="146"/>
    </row>
    <row r="39" spans="1:46" ht="126" x14ac:dyDescent="0.25">
      <c r="A39" s="76">
        <v>6</v>
      </c>
      <c r="B39" s="4" t="s">
        <v>47</v>
      </c>
      <c r="C39" s="60" t="s">
        <v>48</v>
      </c>
      <c r="D39" s="3" t="s">
        <v>147</v>
      </c>
      <c r="E39" s="13">
        <v>0.03</v>
      </c>
      <c r="F39" s="4" t="s">
        <v>50</v>
      </c>
      <c r="G39" s="4" t="s">
        <v>62</v>
      </c>
      <c r="H39" s="4" t="s">
        <v>63</v>
      </c>
      <c r="I39" s="5">
        <v>0</v>
      </c>
      <c r="J39" s="5" t="s">
        <v>64</v>
      </c>
      <c r="K39" s="4" t="s">
        <v>65</v>
      </c>
      <c r="L39" s="178"/>
      <c r="M39" s="176"/>
      <c r="N39" s="179">
        <v>0.5</v>
      </c>
      <c r="O39" s="179">
        <v>0.5</v>
      </c>
      <c r="P39" s="180">
        <v>1</v>
      </c>
      <c r="Q39" s="3" t="s">
        <v>55</v>
      </c>
      <c r="R39" s="5" t="s">
        <v>66</v>
      </c>
      <c r="S39" s="5" t="s">
        <v>57</v>
      </c>
      <c r="T39" s="63" t="s">
        <v>67</v>
      </c>
      <c r="U39" s="124" t="s">
        <v>137</v>
      </c>
      <c r="V39" s="106" t="s">
        <v>202</v>
      </c>
      <c r="W39" s="130" t="s">
        <v>202</v>
      </c>
      <c r="X39" s="131" t="s">
        <v>202</v>
      </c>
      <c r="Y39" s="130" t="s">
        <v>202</v>
      </c>
      <c r="Z39" s="200" t="s">
        <v>202</v>
      </c>
      <c r="AA39" s="106" t="s">
        <v>202</v>
      </c>
      <c r="AB39" s="130" t="s">
        <v>202</v>
      </c>
      <c r="AC39" s="131" t="s">
        <v>202</v>
      </c>
      <c r="AD39" s="130" t="s">
        <v>202</v>
      </c>
      <c r="AE39" s="139" t="s">
        <v>202</v>
      </c>
      <c r="AF39" s="127">
        <f t="shared" si="1"/>
        <v>0.5</v>
      </c>
      <c r="AG39" s="145"/>
      <c r="AH39" s="145"/>
      <c r="AI39" s="145"/>
      <c r="AJ39" s="146"/>
      <c r="AK39" s="35" t="e">
        <f>#REF!</f>
        <v>#REF!</v>
      </c>
      <c r="AL39" s="145"/>
      <c r="AM39" s="145"/>
      <c r="AN39" s="145"/>
      <c r="AO39" s="146"/>
      <c r="AP39" s="35" t="str">
        <f t="shared" si="3"/>
        <v>Caracterización de levantada</v>
      </c>
      <c r="AQ39" s="16" t="e">
        <f t="shared" si="16"/>
        <v>#VALUE!</v>
      </c>
      <c r="AR39" s="145" t="e">
        <f t="shared" si="17"/>
        <v>#VALUE!</v>
      </c>
      <c r="AS39" s="145"/>
      <c r="AT39" s="146"/>
    </row>
    <row r="40" spans="1:46" ht="126" x14ac:dyDescent="0.25">
      <c r="A40" s="76">
        <v>6</v>
      </c>
      <c r="B40" s="4" t="s">
        <v>47</v>
      </c>
      <c r="C40" s="60" t="s">
        <v>48</v>
      </c>
      <c r="D40" s="3" t="s">
        <v>148</v>
      </c>
      <c r="E40" s="13">
        <v>0.03</v>
      </c>
      <c r="F40" s="4" t="s">
        <v>50</v>
      </c>
      <c r="G40" s="4" t="s">
        <v>68</v>
      </c>
      <c r="H40" s="4" t="s">
        <v>69</v>
      </c>
      <c r="I40" s="5">
        <v>2</v>
      </c>
      <c r="J40" s="5" t="s">
        <v>64</v>
      </c>
      <c r="K40" s="4" t="s">
        <v>70</v>
      </c>
      <c r="L40" s="173"/>
      <c r="M40" s="173"/>
      <c r="N40" s="173">
        <v>1</v>
      </c>
      <c r="O40" s="173"/>
      <c r="P40" s="175"/>
      <c r="Q40" s="3" t="s">
        <v>55</v>
      </c>
      <c r="R40" s="5" t="s">
        <v>71</v>
      </c>
      <c r="S40" s="5" t="s">
        <v>57</v>
      </c>
      <c r="T40" s="63" t="s">
        <v>72</v>
      </c>
      <c r="U40" s="124" t="s">
        <v>137</v>
      </c>
      <c r="V40" s="106" t="s">
        <v>202</v>
      </c>
      <c r="W40" s="130" t="s">
        <v>202</v>
      </c>
      <c r="X40" s="131" t="s">
        <v>202</v>
      </c>
      <c r="Y40" s="130" t="s">
        <v>202</v>
      </c>
      <c r="Z40" s="200" t="s">
        <v>202</v>
      </c>
      <c r="AA40" s="106" t="s">
        <v>202</v>
      </c>
      <c r="AB40" s="130" t="s">
        <v>202</v>
      </c>
      <c r="AC40" s="131" t="s">
        <v>202</v>
      </c>
      <c r="AD40" s="130" t="s">
        <v>202</v>
      </c>
      <c r="AE40" s="139" t="s">
        <v>202</v>
      </c>
      <c r="AF40" s="127">
        <f t="shared" si="1"/>
        <v>1</v>
      </c>
      <c r="AG40" s="145"/>
      <c r="AH40" s="145"/>
      <c r="AI40" s="145"/>
      <c r="AJ40" s="146"/>
      <c r="AK40" s="35">
        <f t="shared" si="2"/>
        <v>0</v>
      </c>
      <c r="AL40" s="145"/>
      <c r="AM40" s="145"/>
      <c r="AN40" s="145"/>
      <c r="AO40" s="146"/>
      <c r="AP40" s="35" t="str">
        <f t="shared" si="3"/>
        <v>Registro de buena práctica/idea innovadora</v>
      </c>
      <c r="AQ40" s="16" t="e">
        <f t="shared" si="16"/>
        <v>#VALUE!</v>
      </c>
      <c r="AR40" s="145" t="e">
        <f t="shared" si="17"/>
        <v>#VALUE!</v>
      </c>
      <c r="AS40" s="145"/>
      <c r="AT40" s="146"/>
    </row>
    <row r="41" spans="1:46" ht="126" x14ac:dyDescent="0.25">
      <c r="A41" s="76">
        <v>6</v>
      </c>
      <c r="B41" s="4" t="s">
        <v>47</v>
      </c>
      <c r="C41" s="60" t="s">
        <v>48</v>
      </c>
      <c r="D41" s="52" t="s">
        <v>73</v>
      </c>
      <c r="E41" s="13">
        <v>0.03</v>
      </c>
      <c r="F41" s="7" t="s">
        <v>50</v>
      </c>
      <c r="G41" s="7" t="s">
        <v>74</v>
      </c>
      <c r="H41" s="7" t="s">
        <v>75</v>
      </c>
      <c r="I41" s="89">
        <v>1</v>
      </c>
      <c r="J41" s="7" t="s">
        <v>53</v>
      </c>
      <c r="K41" s="7" t="s">
        <v>76</v>
      </c>
      <c r="L41" s="8">
        <v>1</v>
      </c>
      <c r="M41" s="8">
        <v>1</v>
      </c>
      <c r="N41" s="8">
        <v>1</v>
      </c>
      <c r="O41" s="8">
        <v>1</v>
      </c>
      <c r="P41" s="53">
        <v>1</v>
      </c>
      <c r="Q41" s="3" t="s">
        <v>55</v>
      </c>
      <c r="R41" s="4" t="s">
        <v>77</v>
      </c>
      <c r="S41" s="7" t="s">
        <v>57</v>
      </c>
      <c r="T41" s="60" t="s">
        <v>78</v>
      </c>
      <c r="U41" s="124" t="s">
        <v>137</v>
      </c>
      <c r="V41" s="140">
        <v>1</v>
      </c>
      <c r="W41" s="132">
        <v>0.67</v>
      </c>
      <c r="X41" s="133">
        <f>W41/V41</f>
        <v>0.67</v>
      </c>
      <c r="Y41" s="130" t="s">
        <v>212</v>
      </c>
      <c r="Z41" s="200" t="s">
        <v>213</v>
      </c>
      <c r="AA41" s="213">
        <v>1</v>
      </c>
      <c r="AB41" s="174">
        <v>0</v>
      </c>
      <c r="AC41" s="192">
        <v>0</v>
      </c>
      <c r="AD41" s="130" t="s">
        <v>253</v>
      </c>
      <c r="AE41" s="139" t="s">
        <v>254</v>
      </c>
      <c r="AF41" s="127">
        <f t="shared" si="1"/>
        <v>1</v>
      </c>
      <c r="AG41" s="145"/>
      <c r="AH41" s="145"/>
      <c r="AI41" s="145"/>
      <c r="AJ41" s="146"/>
      <c r="AK41" s="35">
        <f t="shared" si="2"/>
        <v>1</v>
      </c>
      <c r="AL41" s="145"/>
      <c r="AM41" s="145"/>
      <c r="AN41" s="145"/>
      <c r="AO41" s="146"/>
      <c r="AP41" s="35" t="str">
        <f t="shared" si="3"/>
        <v>Acciones correctivas documentadas y vigentes</v>
      </c>
      <c r="AQ41" s="16">
        <f t="shared" si="16"/>
        <v>4</v>
      </c>
      <c r="AR41" s="145">
        <f t="shared" si="17"/>
        <v>0.67</v>
      </c>
      <c r="AS41" s="145"/>
      <c r="AT41" s="146"/>
    </row>
    <row r="42" spans="1:46" ht="126.75" thickBot="1" x14ac:dyDescent="0.3">
      <c r="A42" s="77">
        <v>6</v>
      </c>
      <c r="B42" s="10" t="s">
        <v>47</v>
      </c>
      <c r="C42" s="61" t="s">
        <v>48</v>
      </c>
      <c r="D42" s="54" t="s">
        <v>79</v>
      </c>
      <c r="E42" s="55">
        <v>0.03</v>
      </c>
      <c r="F42" s="11" t="s">
        <v>50</v>
      </c>
      <c r="G42" s="11" t="s">
        <v>80</v>
      </c>
      <c r="H42" s="11" t="s">
        <v>81</v>
      </c>
      <c r="I42" s="90" t="s">
        <v>136</v>
      </c>
      <c r="J42" s="11" t="s">
        <v>53</v>
      </c>
      <c r="K42" s="11" t="s">
        <v>82</v>
      </c>
      <c r="L42" s="12"/>
      <c r="M42" s="12">
        <v>1</v>
      </c>
      <c r="N42" s="12">
        <v>1</v>
      </c>
      <c r="O42" s="12">
        <v>1</v>
      </c>
      <c r="P42" s="56">
        <v>1</v>
      </c>
      <c r="Q42" s="9" t="s">
        <v>55</v>
      </c>
      <c r="R42" s="10" t="s">
        <v>83</v>
      </c>
      <c r="S42" s="11" t="s">
        <v>84</v>
      </c>
      <c r="T42" s="61" t="s">
        <v>85</v>
      </c>
      <c r="U42" s="126" t="s">
        <v>137</v>
      </c>
      <c r="V42" s="141" t="s">
        <v>206</v>
      </c>
      <c r="W42" s="142" t="s">
        <v>206</v>
      </c>
      <c r="X42" s="143" t="s">
        <v>206</v>
      </c>
      <c r="Y42" s="142" t="s">
        <v>206</v>
      </c>
      <c r="Z42" s="200" t="s">
        <v>206</v>
      </c>
      <c r="AA42" s="216">
        <v>1</v>
      </c>
      <c r="AB42" s="217">
        <v>0.92</v>
      </c>
      <c r="AC42" s="218">
        <v>0.92</v>
      </c>
      <c r="AD42" s="219" t="s">
        <v>255</v>
      </c>
      <c r="AE42" s="220" t="s">
        <v>257</v>
      </c>
      <c r="AF42" s="181">
        <f t="shared" si="1"/>
        <v>1</v>
      </c>
      <c r="AG42" s="149"/>
      <c r="AH42" s="149"/>
      <c r="AI42" s="149"/>
      <c r="AJ42" s="150"/>
      <c r="AK42" s="38">
        <f t="shared" si="2"/>
        <v>1</v>
      </c>
      <c r="AL42" s="149"/>
      <c r="AM42" s="149"/>
      <c r="AN42" s="149"/>
      <c r="AO42" s="150"/>
      <c r="AP42" s="38" t="str">
        <f t="shared" si="3"/>
        <v>Porcentaje de cumplimiento publicación de información</v>
      </c>
      <c r="AQ42" s="39" t="e">
        <f t="shared" si="16"/>
        <v>#VALUE!</v>
      </c>
      <c r="AR42" s="149" t="e">
        <f t="shared" si="17"/>
        <v>#VALUE!</v>
      </c>
      <c r="AS42" s="149"/>
      <c r="AT42" s="150"/>
    </row>
    <row r="43" spans="1:46" ht="45.75" thickBot="1" x14ac:dyDescent="0.3">
      <c r="A43" s="18"/>
      <c r="D43" s="43" t="s">
        <v>42</v>
      </c>
      <c r="E43" s="44">
        <f>SUM(E37:E42)</f>
        <v>0.2</v>
      </c>
      <c r="J43" s="72"/>
      <c r="W43" s="128" t="s">
        <v>205</v>
      </c>
      <c r="X43" s="144">
        <f>+AVERAGE(X16:X42)</f>
        <v>0.73919999999999997</v>
      </c>
      <c r="AB43" s="128" t="s">
        <v>256</v>
      </c>
      <c r="AC43" s="144">
        <f>+AVERAGE(AC16:AC42)</f>
        <v>0.82687500000000014</v>
      </c>
      <c r="AE43" s="176"/>
      <c r="AF43" s="42" t="s">
        <v>177</v>
      </c>
      <c r="AG43" s="17" t="e">
        <f>+AVERAGE(AG17:AG42)</f>
        <v>#DIV/0!</v>
      </c>
      <c r="AK43" s="40" t="s">
        <v>178</v>
      </c>
      <c r="AL43" s="17" t="e">
        <f>+AVERAGE(AL17:AL42)</f>
        <v>#DIV/0!</v>
      </c>
      <c r="AQ43" s="34" t="str">
        <f>AP14</f>
        <v>EVALUACIÓN FINAL PLAN DE GESTION</v>
      </c>
      <c r="AR43" s="17" t="e">
        <f>+AVERAGE(AR17:AR42)</f>
        <v>#VALUE!</v>
      </c>
    </row>
    <row r="44" spans="1:46" ht="24.75" customHeight="1" x14ac:dyDescent="0.25">
      <c r="A44" s="18"/>
      <c r="D44" s="22" t="s">
        <v>41</v>
      </c>
      <c r="E44" s="21">
        <f>E43+E36</f>
        <v>1.0042000000000002</v>
      </c>
      <c r="J44" s="72"/>
    </row>
    <row r="45" spans="1:46" x14ac:dyDescent="0.25">
      <c r="A45" s="18"/>
      <c r="J45" s="72"/>
    </row>
    <row r="46" spans="1:46" x14ac:dyDescent="0.25">
      <c r="A46" s="18"/>
      <c r="J46" s="72"/>
    </row>
    <row r="47" spans="1:46" ht="15.75" thickBot="1" x14ac:dyDescent="0.3">
      <c r="A47" s="18"/>
      <c r="J47" s="72"/>
    </row>
    <row r="48" spans="1:46" ht="26.25" x14ac:dyDescent="0.25">
      <c r="A48" s="18"/>
      <c r="H48" s="223" t="s">
        <v>179</v>
      </c>
      <c r="I48" s="224"/>
      <c r="J48" s="224"/>
      <c r="K48" s="224"/>
      <c r="L48" s="224"/>
      <c r="M48" s="224" t="s">
        <v>180</v>
      </c>
      <c r="N48" s="224"/>
      <c r="O48" s="224"/>
      <c r="P48" s="224"/>
      <c r="Q48" s="224"/>
      <c r="R48" s="225"/>
    </row>
    <row r="49" spans="1:18" ht="132.75" customHeight="1" thickBot="1" x14ac:dyDescent="0.3">
      <c r="A49" s="18"/>
      <c r="H49" s="226" t="s">
        <v>181</v>
      </c>
      <c r="I49" s="227"/>
      <c r="J49" s="227"/>
      <c r="K49" s="227"/>
      <c r="L49" s="227"/>
      <c r="M49" s="227" t="s">
        <v>200</v>
      </c>
      <c r="N49" s="228"/>
      <c r="O49" s="228"/>
      <c r="P49" s="228"/>
      <c r="Q49" s="228"/>
      <c r="R49" s="229"/>
    </row>
  </sheetData>
  <sheetProtection algorithmName="SHA-512" hashValue="eZppB7vqcz8388sl3gkPIJ3tFEeRvIRkYeGzEVbof/KBO1XYQ2J7I4Knb4rLGRn7QYyswjPbBcUYCO4YYvJTwQ==" saltValue="8AlfofEXSOwPOlUCIt7c9g==" spinCount="100000" sheet="1" objects="1" scenarios="1"/>
  <mergeCells count="32">
    <mergeCell ref="H9:J9"/>
    <mergeCell ref="A1:K1"/>
    <mergeCell ref="A2:K2"/>
    <mergeCell ref="A3:K3"/>
    <mergeCell ref="A5:B8"/>
    <mergeCell ref="C5:D8"/>
    <mergeCell ref="F4:J4"/>
    <mergeCell ref="H5:J5"/>
    <mergeCell ref="H6:J6"/>
    <mergeCell ref="H7:J7"/>
    <mergeCell ref="H8:J8"/>
    <mergeCell ref="AK13:AO13"/>
    <mergeCell ref="AK14:AO14"/>
    <mergeCell ref="D13:P14"/>
    <mergeCell ref="AP13:AT13"/>
    <mergeCell ref="AP14:AT14"/>
    <mergeCell ref="V14:Z14"/>
    <mergeCell ref="V13:Z13"/>
    <mergeCell ref="AF13:AJ13"/>
    <mergeCell ref="AF14:AJ14"/>
    <mergeCell ref="C13:C15"/>
    <mergeCell ref="A13:B14"/>
    <mergeCell ref="AA13:AE13"/>
    <mergeCell ref="AA14:AE14"/>
    <mergeCell ref="Q13:T14"/>
    <mergeCell ref="U13:U15"/>
    <mergeCell ref="H10:J10"/>
    <mergeCell ref="H48:L48"/>
    <mergeCell ref="M48:R48"/>
    <mergeCell ref="H49:L49"/>
    <mergeCell ref="M49:R49"/>
    <mergeCell ref="H11:J11"/>
  </mergeCells>
  <dataValidations count="3">
    <dataValidation type="list" allowBlank="1" showInputMessage="1" showErrorMessage="1" sqref="Q37:Q42" xr:uid="{00000000-0002-0000-0000-000000000000}">
      <formula1>INDICADOR</formula1>
    </dataValidation>
    <dataValidation type="list" allowBlank="1" showInputMessage="1" showErrorMessage="1" sqref="J41:J42" xr:uid="{00000000-0002-0000-0000-000001000000}">
      <formula1>PROGRAMACION</formula1>
    </dataValidation>
    <dataValidation type="list" allowBlank="1" showInputMessage="1" showErrorMessage="1" error="Escriba un texto " promptTitle="Cualquier contenido" sqref="F37:F40" xr:uid="{00000000-0002-0000-0000-000002000000}">
      <formula1>META2</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3" ma:contentTypeDescription="Crear nuevo documento." ma:contentTypeScope="" ma:versionID="e2e22b6c5eaabac9adbefd5ef190b3a3">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acd4d6c81697b1595029b94e0ac1a92c"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2704B5-7142-44EE-9E4E-5984D59AEEBB}">
  <ds:schemaRefs>
    <ds:schemaRef ds:uri="4d1d2e24-7be0-47eb-a1db-99cc6d75caff"/>
    <ds:schemaRef ds:uri="d6eaa91c-3afb-4015-aba1-5ff992c1a5ca"/>
    <ds:schemaRef ds:uri="http://www.w3.org/XML/1998/namespace"/>
    <ds:schemaRef ds:uri="http://purl.org/dc/terms/"/>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88619FEA-678C-463E-855E-48DFCFB171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200C30-A6EE-4BC6-A3D3-DB98583237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Patricia Casas Betancourt</dc:creator>
  <cp:lastModifiedBy>Paula Andrea Mora Sandoval</cp:lastModifiedBy>
  <dcterms:created xsi:type="dcterms:W3CDTF">2020-02-04T13:35:35Z</dcterms:created>
  <dcterms:modified xsi:type="dcterms:W3CDTF">2020-08-19T16:34:38Z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