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gobiernobogota-my.sharepoint.com/personal/yamile_espinosa_gobiernobogota_gov_co/Documents/VIGENCIA 2022/PLANES DE GESTION 2022/Alcaldias Locales/07_Bosa/"/>
    </mc:Choice>
  </mc:AlternateContent>
  <xr:revisionPtr revIDLastSave="86" documentId="13_ncr:1_{4DE36EAF-4620-48AC-B2B0-10B738BCA871}" xr6:coauthVersionLast="47" xr6:coauthVersionMax="47" xr10:uidLastSave="{39ED3094-9413-42FE-9DA1-13167E05D956}"/>
  <bookViews>
    <workbookView xWindow="-120" yWindow="-120" windowWidth="29040" windowHeight="15840" xr2:uid="{A2F85664-4A27-4D3D-88FC-9F8B3325025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42" i="1" l="1"/>
  <c r="AN43" i="1" s="1"/>
  <c r="AR36" i="1" l="1"/>
  <c r="AN41" i="1"/>
  <c r="AN40" i="1"/>
  <c r="AN39" i="1"/>
  <c r="AN38" i="1"/>
  <c r="AN37" i="1"/>
  <c r="AN36" i="1"/>
  <c r="AN34" i="1" l="1"/>
  <c r="AN33" i="1"/>
  <c r="AN32" i="1"/>
  <c r="AN31" i="1"/>
  <c r="AN30" i="1"/>
  <c r="AN29" i="1"/>
  <c r="AN28" i="1"/>
  <c r="AN27" i="1"/>
  <c r="AN26" i="1"/>
  <c r="AN25" i="1"/>
  <c r="AN24" i="1"/>
  <c r="AN23" i="1"/>
  <c r="AN22" i="1"/>
  <c r="AN21" i="1"/>
  <c r="AN20" i="1"/>
  <c r="AH41" i="1"/>
  <c r="AN35" i="1" l="1"/>
  <c r="AI41" i="1"/>
  <c r="AI40" i="1"/>
  <c r="AI38" i="1"/>
  <c r="AI37" i="1"/>
  <c r="AI42" i="1" s="1"/>
  <c r="AI34" i="1"/>
  <c r="AI33" i="1"/>
  <c r="AI35" i="1" s="1"/>
  <c r="AI32" i="1"/>
  <c r="AI31" i="1"/>
  <c r="AI30" i="1"/>
  <c r="AI29" i="1"/>
  <c r="AI28" i="1"/>
  <c r="AI27" i="1"/>
  <c r="AI26" i="1"/>
  <c r="AI25" i="1"/>
  <c r="AI24" i="1"/>
  <c r="AI23" i="1"/>
  <c r="AI22" i="1"/>
  <c r="AI21" i="1"/>
  <c r="AI20" i="1"/>
  <c r="AR37" i="1"/>
  <c r="AS37" i="1" s="1"/>
  <c r="AD42" i="1"/>
  <c r="AD41" i="1"/>
  <c r="AD40" i="1"/>
  <c r="AD38" i="1"/>
  <c r="AD37" i="1"/>
  <c r="AD36" i="1"/>
  <c r="AD34" i="1"/>
  <c r="AD35" i="1" s="1"/>
  <c r="AD43" i="1" s="1"/>
  <c r="AD33" i="1"/>
  <c r="AD32" i="1"/>
  <c r="AD31" i="1"/>
  <c r="AD30" i="1"/>
  <c r="AD29" i="1"/>
  <c r="AD28" i="1"/>
  <c r="AD27" i="1"/>
  <c r="AD26" i="1"/>
  <c r="AD25" i="1"/>
  <c r="AD24" i="1"/>
  <c r="AD23" i="1"/>
  <c r="AD22" i="1"/>
  <c r="AD21" i="1"/>
  <c r="AD20" i="1"/>
  <c r="AR38" i="1"/>
  <c r="AS38" i="1" s="1"/>
  <c r="AR27" i="1"/>
  <c r="AR26" i="1"/>
  <c r="AR25" i="1"/>
  <c r="AS41" i="1"/>
  <c r="X41" i="1"/>
  <c r="AS40" i="1"/>
  <c r="AS39" i="1"/>
  <c r="AS36" i="1"/>
  <c r="Y37" i="1"/>
  <c r="Y39" i="1"/>
  <c r="Y40" i="1"/>
  <c r="Y41" i="1"/>
  <c r="Y34" i="1"/>
  <c r="Y33" i="1"/>
  <c r="Y32" i="1"/>
  <c r="Y31" i="1"/>
  <c r="Y30" i="1"/>
  <c r="Y29" i="1"/>
  <c r="Y28" i="1"/>
  <c r="Y27" i="1"/>
  <c r="Y26" i="1"/>
  <c r="Y25" i="1"/>
  <c r="Y24" i="1"/>
  <c r="Y23" i="1"/>
  <c r="Y22" i="1"/>
  <c r="Y21" i="1"/>
  <c r="AS42" i="1" l="1"/>
  <c r="AI43" i="1"/>
  <c r="Y35" i="1"/>
  <c r="Y42" i="1"/>
  <c r="AQ41" i="1" l="1"/>
  <c r="AL41" i="1"/>
  <c r="AG41" i="1"/>
  <c r="AB41" i="1"/>
  <c r="W41" i="1"/>
  <c r="AQ40" i="1"/>
  <c r="AL40" i="1"/>
  <c r="AG40" i="1"/>
  <c r="AB40" i="1"/>
  <c r="W40" i="1"/>
  <c r="AQ39" i="1"/>
  <c r="AL39" i="1"/>
  <c r="AG39" i="1"/>
  <c r="AB39" i="1"/>
  <c r="W39" i="1"/>
  <c r="AQ38" i="1"/>
  <c r="AL38" i="1"/>
  <c r="AG38" i="1"/>
  <c r="AB38" i="1"/>
  <c r="W38" i="1"/>
  <c r="AQ37" i="1"/>
  <c r="AL37" i="1"/>
  <c r="AG37" i="1"/>
  <c r="AB37" i="1"/>
  <c r="W37" i="1"/>
  <c r="AQ36" i="1"/>
  <c r="AL36" i="1"/>
  <c r="AG36" i="1"/>
  <c r="AB36" i="1"/>
  <c r="W36" i="1"/>
  <c r="P34" i="1"/>
  <c r="AQ34" i="1"/>
  <c r="P33" i="1"/>
  <c r="AQ33" i="1"/>
  <c r="P32" i="1"/>
  <c r="AQ32" i="1"/>
  <c r="P31" i="1"/>
  <c r="AQ31" i="1"/>
  <c r="P30" i="1"/>
  <c r="AQ30" i="1"/>
  <c r="P29" i="1"/>
  <c r="AQ29" i="1"/>
  <c r="P28" i="1"/>
  <c r="AQ28" i="1"/>
  <c r="AR34" i="1"/>
  <c r="AS34" i="1" s="1"/>
  <c r="AG34" i="1"/>
  <c r="AB34" i="1"/>
  <c r="W34" i="1"/>
  <c r="AR33" i="1"/>
  <c r="AS33" i="1" s="1"/>
  <c r="AL33" i="1"/>
  <c r="AG33" i="1"/>
  <c r="AB33" i="1"/>
  <c r="W33" i="1"/>
  <c r="AR32" i="1"/>
  <c r="AS32" i="1" s="1"/>
  <c r="AG32" i="1"/>
  <c r="AB32" i="1"/>
  <c r="W32" i="1"/>
  <c r="AR31" i="1"/>
  <c r="AS31" i="1" s="1"/>
  <c r="AL31" i="1"/>
  <c r="AG31" i="1"/>
  <c r="AB31" i="1"/>
  <c r="W31" i="1"/>
  <c r="AR30" i="1"/>
  <c r="AS30" i="1" s="1"/>
  <c r="AL30" i="1"/>
  <c r="AG30" i="1"/>
  <c r="AB30" i="1"/>
  <c r="W30" i="1"/>
  <c r="AR29" i="1"/>
  <c r="AS29" i="1" s="1"/>
  <c r="AL29" i="1"/>
  <c r="AG29" i="1"/>
  <c r="AB29" i="1"/>
  <c r="W29" i="1"/>
  <c r="AR28" i="1"/>
  <c r="AS28" i="1" s="1"/>
  <c r="AL28" i="1"/>
  <c r="AG28" i="1"/>
  <c r="AB28" i="1"/>
  <c r="W28" i="1"/>
  <c r="AS27" i="1"/>
  <c r="AL27" i="1"/>
  <c r="AG27" i="1"/>
  <c r="AB27" i="1"/>
  <c r="W27" i="1"/>
  <c r="P27" i="1"/>
  <c r="AQ27" i="1"/>
  <c r="AS26" i="1"/>
  <c r="AL26" i="1"/>
  <c r="AG26" i="1"/>
  <c r="AB26" i="1"/>
  <c r="W26" i="1"/>
  <c r="P26" i="1"/>
  <c r="AQ26" i="1"/>
  <c r="AS25" i="1"/>
  <c r="AL25" i="1"/>
  <c r="AG25" i="1"/>
  <c r="AB25" i="1"/>
  <c r="W25" i="1"/>
  <c r="P25" i="1"/>
  <c r="AQ25" i="1"/>
  <c r="AS24" i="1"/>
  <c r="AL24" i="1"/>
  <c r="AG24" i="1"/>
  <c r="AB24" i="1"/>
  <c r="W24" i="1"/>
  <c r="P24" i="1"/>
  <c r="AQ24" i="1"/>
  <c r="AS23" i="1"/>
  <c r="AL23" i="1"/>
  <c r="AG23" i="1"/>
  <c r="AB23" i="1"/>
  <c r="W23" i="1"/>
  <c r="P23" i="1"/>
  <c r="AQ23" i="1"/>
  <c r="AS22" i="1"/>
  <c r="AL22" i="1"/>
  <c r="AG22" i="1"/>
  <c r="AB22" i="1"/>
  <c r="W22" i="1"/>
  <c r="P22" i="1"/>
  <c r="AQ22" i="1"/>
  <c r="AS21" i="1"/>
  <c r="AL21" i="1"/>
  <c r="AG21" i="1"/>
  <c r="AB21" i="1"/>
  <c r="W21" i="1"/>
  <c r="P21" i="1"/>
  <c r="AQ21" i="1"/>
  <c r="AS20" i="1"/>
  <c r="AL20" i="1"/>
  <c r="AG20" i="1"/>
  <c r="AB20" i="1"/>
  <c r="P20" i="1"/>
  <c r="AQ20" i="1"/>
  <c r="Y43" i="1"/>
  <c r="AS35" i="1" l="1"/>
  <c r="AS43" i="1" s="1"/>
</calcChain>
</file>

<file path=xl/sharedStrings.xml><?xml version="1.0" encoding="utf-8"?>
<sst xmlns="http://schemas.openxmlformats.org/spreadsheetml/2006/main" count="607" uniqueCount="323">
  <si>
    <t>VIGENCIA DE LA PLANEACIÓN 2022</t>
  </si>
  <si>
    <t>PROCESOS ASOCIADOS</t>
  </si>
  <si>
    <t>CONTROL DE CAMBIOS</t>
  </si>
  <si>
    <t>VERSIÓN</t>
  </si>
  <si>
    <t>FECHA</t>
  </si>
  <si>
    <t>DESCRIPCIÓN DE LA MODIFICACIÓN</t>
  </si>
  <si>
    <t>PLAN ESTRATÉGICO INSTITUCIONAL</t>
  </si>
  <si>
    <t>PROCESO</t>
  </si>
  <si>
    <t>META</t>
  </si>
  <si>
    <t>INDICADOR</t>
  </si>
  <si>
    <t>RESULTADO</t>
  </si>
  <si>
    <t>SEGUIMIENTO PLANES DE GESTIÓN DEL PROCESO</t>
  </si>
  <si>
    <t>SEGUIMIENTO PLAN DE GESTIÓN DEL PROCESO</t>
  </si>
  <si>
    <t>SEGUIMIENTO PLAN GESTIÓN DEL PROCESO</t>
  </si>
  <si>
    <t xml:space="preserve">I TRIMESTRE </t>
  </si>
  <si>
    <t xml:space="preserve">II TRIMESTRE </t>
  </si>
  <si>
    <t xml:space="preserve">III TRIMESTRE </t>
  </si>
  <si>
    <t xml:space="preserve">IV TRIMESTRE </t>
  </si>
  <si>
    <t>EVALUACIÓN FINAL PLAN DE GESTIÓN</t>
  </si>
  <si>
    <t>No OE</t>
  </si>
  <si>
    <t>OBJETIVO ESTRATÉGICO</t>
  </si>
  <si>
    <t>No. Meta</t>
  </si>
  <si>
    <t>META PLAN DE GESTIÓN VIGENCIA</t>
  </si>
  <si>
    <t>TIPO DE META</t>
  </si>
  <si>
    <t>NOMBRE DEL INDICADOR</t>
  </si>
  <si>
    <t>FORMULA INDICADOR</t>
  </si>
  <si>
    <t>LÍNEA BASE</t>
  </si>
  <si>
    <t>TIPO DE PROGRAMACIÓN</t>
  </si>
  <si>
    <t>UNIDAD DE MEDIDA</t>
  </si>
  <si>
    <t>I TRIMESTRE</t>
  </si>
  <si>
    <t>II TRIMESTRE</t>
  </si>
  <si>
    <t>III TRIMESTRE</t>
  </si>
  <si>
    <t>IV TRIMESTRE</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</si>
  <si>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</si>
  <si>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</si>
  <si>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</si>
  <si>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</si>
  <si>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</si>
  <si>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</si>
  <si>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</si>
  <si>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</si>
  <si>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</si>
  <si>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</si>
  <si>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MEDIO DE VERIFICACIÓN</t>
  </si>
  <si>
    <t>SUMATORIA DE LO EJECUTADO EN CADA TRIMESTRE</t>
  </si>
  <si>
    <t>RESULTADO NUMÉRICO DE LA MEDICIÓN ANUAL</t>
  </si>
  <si>
    <t>ANÁLISIS DE RESULTADO</t>
  </si>
  <si>
    <t>Realizar acciones enfocadas al fortalecimiento de la gobernabilidad democrática local.</t>
  </si>
  <si>
    <t>Gestión Pública Territorial Local</t>
  </si>
  <si>
    <t>Retadora (Mejora)</t>
  </si>
  <si>
    <t>Avance cuplimiento metas Plan de Desarrollo Local (metas entregadas).</t>
  </si>
  <si>
    <t>% Avance metas Plan de Desarrollo Local acumulado al periodo evaluado  (-)  % Avance acumulado m etas entregadas Plan de Desarrollo Local al 31 de diciembre de 2021. (metas entregadas)</t>
  </si>
  <si>
    <t>Creciente</t>
  </si>
  <si>
    <t>Porcentaje</t>
  </si>
  <si>
    <t xml:space="preserve">Efectividad </t>
  </si>
  <si>
    <t>Reporte trimestral de avance del Plan de Desarrollo Local - PDL</t>
  </si>
  <si>
    <t>MUSI</t>
  </si>
  <si>
    <t>Alcaldía Local - Área de Gestión del Desarrollo, Adminsitrativa y Financiera</t>
  </si>
  <si>
    <t>Matriz MUSI</t>
  </si>
  <si>
    <t>Dirección para la Gestión del Desarrollo Local</t>
  </si>
  <si>
    <t>Gestión Corporativa Institucional</t>
  </si>
  <si>
    <r>
      <t xml:space="preserve">Girar mínimo el </t>
    </r>
    <r>
      <rPr>
        <b/>
        <sz val="11"/>
        <color theme="1"/>
        <rFont val="Calibri Light"/>
        <family val="2"/>
      </rPr>
      <t>68%</t>
    </r>
    <r>
      <rPr>
        <sz val="11"/>
        <color theme="1"/>
        <rFont val="Calibri Light"/>
        <family val="2"/>
      </rPr>
      <t xml:space="preserve"> del presupuesto comprometido constituido como obligaciones por pagar de la vigencia 2021.</t>
    </r>
  </si>
  <si>
    <t>Porcentaje de giros acumulados de obligaciones por pagar de la vigencia 2021</t>
  </si>
  <si>
    <t>(Giros acumulados/Presupuesto comprometido constituido como obligaciones por pagar de la vigencia 2021)*100</t>
  </si>
  <si>
    <t xml:space="preserve">Eficacia </t>
  </si>
  <si>
    <t>Reporte seguimiento mensual consolidado</t>
  </si>
  <si>
    <t>BOGDATA</t>
  </si>
  <si>
    <t>Informe de ejecución presupuestal de obligaciones por pagar</t>
  </si>
  <si>
    <t>Porcentaje de giros acumulados de obligaciones por pagar de la vigencia 2020 y anteriores</t>
  </si>
  <si>
    <t>(Giros acumulados/Presupuesto comprometido constituido como obligaciones por pagar de la vigencia 2020 y anteriores)*100</t>
  </si>
  <si>
    <t>Porcentaje de compromiso del presupuesto de inversión directa de la vigencia 2021</t>
  </si>
  <si>
    <t>(Valor de RP de inversión directa de la vigencia  / Valor total del presupuesto de inversión directa de la Vigencia)*100</t>
  </si>
  <si>
    <t>Reporte de ejecución presupuestal BOGDATA</t>
  </si>
  <si>
    <t>Porcentaje de giros acumulados</t>
  </si>
  <si>
    <t>(Giros acumulados de inversión directa/Presupuesto disponible de inversión directa de la vigencia)*100</t>
  </si>
  <si>
    <t xml:space="preserve">Gestión </t>
  </si>
  <si>
    <t>Porcentaje de contratos registrados en SIPSE Local</t>
  </si>
  <si>
    <t>(Número de contratos registrados en SIPSE Local /Número de contratos publicados en la plataforma SECOP I y II)*100%</t>
  </si>
  <si>
    <t>Constante</t>
  </si>
  <si>
    <t>Reporte de seguimiento  consolidado</t>
  </si>
  <si>
    <t>SIPSE LOCAL y SECOP</t>
  </si>
  <si>
    <t>Reporte de seguimiento SIPSE Local y SECOP</t>
  </si>
  <si>
    <r>
      <t xml:space="preserve">Lograr que el </t>
    </r>
    <r>
      <rPr>
        <b/>
        <sz val="11"/>
        <color theme="1"/>
        <rFont val="Calibri Light"/>
        <family val="2"/>
      </rPr>
      <t>100%</t>
    </r>
    <r>
      <rPr>
        <sz val="11"/>
        <color theme="1"/>
        <rFont val="Calibri Light"/>
        <family val="2"/>
      </rPr>
      <t xml:space="preserve"> de los contratos celebrados se encuentren en estado ejecución dentro del sistema SIPSE Local. </t>
    </r>
  </si>
  <si>
    <t>Porcentaje de contratos en estado ejecución registrados en SIPSE Local</t>
  </si>
  <si>
    <t>(Número de contratos registrados en SIPSE Local en estado ejecución /Número total de contratos registrados en SECOP en estado En ejecucion o Firmado)*100%</t>
  </si>
  <si>
    <t>SIPSE LOCAL</t>
  </si>
  <si>
    <t>Reporte de SIPSE Local</t>
  </si>
  <si>
    <r>
      <t xml:space="preserve">Registrar y actualizar al </t>
    </r>
    <r>
      <rPr>
        <b/>
        <sz val="11"/>
        <color theme="1"/>
        <rFont val="Calibri Light"/>
        <family val="2"/>
      </rPr>
      <t>100%</t>
    </r>
    <r>
      <rPr>
        <sz val="11"/>
        <color theme="1"/>
        <rFont val="Calibri Light"/>
        <family val="2"/>
      </rPr>
      <t xml:space="preserve"> la información en los módulos y funcionalidades en producción de SIPSE Local de la vigencia (Módulo de proyectos-Banco de Iniciativas, Módulo de Contratación y Financiero).</t>
    </r>
  </si>
  <si>
    <t>Porcentaje de registro total de información de los proyectos de inversión local en SIPSE Local</t>
  </si>
  <si>
    <t>(Proyectos y contratos registrados con toda la información en SIPSE Local / Proyectos y contratos registrados y aprobados en aplicativos oficiales (SEGPLAN /BOGDATA/SECOP))*100%</t>
  </si>
  <si>
    <t>Reporte de seguimiento
consolidado</t>
  </si>
  <si>
    <t>Alcaldía Local</t>
  </si>
  <si>
    <t>Inspección, Vigilancia y Control</t>
  </si>
  <si>
    <t xml:space="preserve">Expedientes a cargo de las inspecciones de policía impulsados </t>
  </si>
  <si>
    <t xml:space="preserve">Número de expedientes a cargo de las inspecciones de policía impulsados </t>
  </si>
  <si>
    <t>Resultados a 31 de diciembre de 2021</t>
  </si>
  <si>
    <t>Suma</t>
  </si>
  <si>
    <t xml:space="preserve">Expedientes de actuaciones de policía </t>
  </si>
  <si>
    <t>Reporte de seguimiento de impulsos procesales</t>
  </si>
  <si>
    <t>Aplicativo ARCO</t>
  </si>
  <si>
    <t>Alcaldía Local - Área de Gestión Policiva</t>
  </si>
  <si>
    <t>Reporte de seguimiento del Aplicativo ARCO</t>
  </si>
  <si>
    <t>Dirección para la Gestión Policiva</t>
  </si>
  <si>
    <t>Fallos de fondo en primera instancia proferidos</t>
  </si>
  <si>
    <t>Número de Fallos de fondo en primera instancia proferidos</t>
  </si>
  <si>
    <t>Fallos de fondo</t>
  </si>
  <si>
    <t>Reporte de seguimiento de fallos de fondo de actuaciones de policía</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</si>
  <si>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</si>
  <si>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</si>
  <si>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</si>
  <si>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</si>
  <si>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 I</t>
  </si>
  <si>
    <t>Reporte de seguimiento del Aplicativo Si Actúa I</t>
  </si>
  <si>
    <t>Actuaciones Administrativas terminadas hasta la primera instancia</t>
  </si>
  <si>
    <t>Número de Actuaciones Administrativas terminadas hasta la primera instancia</t>
  </si>
  <si>
    <t>Actuaciones administrativas terminadas por vía gubernativa</t>
  </si>
  <si>
    <t>Acciones de control u operativos en materia de  integridad del espacio publico.</t>
  </si>
  <si>
    <t>Número de Acciones de control u operativos en materia de  integridad del espacio publico.</t>
  </si>
  <si>
    <t xml:space="preserve">Acciones de control u operativos </t>
  </si>
  <si>
    <t>Acta de asistencia e informe del operativo</t>
  </si>
  <si>
    <t>Registros de operativos Alcaldía Local</t>
  </si>
  <si>
    <t>Acciones de control u operativos en materia actividad económica realizadas</t>
  </si>
  <si>
    <t>Número de Acciones de control u operativos en materia actividad económica realizadas</t>
  </si>
  <si>
    <t>Acciones de control u operativos para el cumplimiento de los fallos de cerros orientales realizadas</t>
  </si>
  <si>
    <t>Número de Acciones de control u operativos para el cumplimiento de los fallos de Río Bogotá</t>
  </si>
  <si>
    <t>TOTAL METAS PROCESOS ALCALDÍA (80%)</t>
  </si>
  <si>
    <t>Fortalecer la gestión institucional aumentando las capacidades de la entidad para la planeación, seguimiento y ejecución de sus metas y recursos, y la gestión del talento humano.</t>
  </si>
  <si>
    <t>TOTAL PLAN DE GESTIÓN (100%)</t>
  </si>
  <si>
    <t>METODO DE VERIFICACIÓN PARA EL SEGUIMIENTO</t>
  </si>
  <si>
    <r>
      <t xml:space="preserve">Aumentar </t>
    </r>
    <r>
      <rPr>
        <b/>
        <sz val="11"/>
        <rFont val="Calibri Light"/>
        <family val="2"/>
      </rPr>
      <t xml:space="preserve">20 </t>
    </r>
    <r>
      <rPr>
        <sz val="11"/>
        <rFont val="Calibri Light"/>
        <family val="2"/>
      </rPr>
      <t>puntos porcentuales el avance de las metas del Plan de Desarrollo Local acumuladas al 30 de septiembre de 2022, con respecto al avance a 31 de diciembre de 2021 (metas entregadas).</t>
    </r>
  </si>
  <si>
    <r>
      <t xml:space="preserve">Registrar en el sistema SIPSE Local, el </t>
    </r>
    <r>
      <rPr>
        <b/>
        <sz val="11"/>
        <color theme="1"/>
        <rFont val="Calibri Light"/>
        <family val="2"/>
      </rPr>
      <t>100%</t>
    </r>
    <r>
      <rPr>
        <sz val="11"/>
        <color theme="1"/>
        <rFont val="Calibri Light"/>
        <family val="2"/>
      </rPr>
      <t xml:space="preserve"> de los contratos publicados en la plataforma SECOP I y II de la vigencia. </t>
    </r>
  </si>
  <si>
    <r>
      <t xml:space="preserve">Realizar </t>
    </r>
    <r>
      <rPr>
        <b/>
        <sz val="11"/>
        <color theme="1"/>
        <rFont val="Calibri Light"/>
        <family val="2"/>
        <scheme val="major"/>
      </rPr>
      <t>220</t>
    </r>
    <r>
      <rPr>
        <sz val="11"/>
        <color indexed="8"/>
        <rFont val="Calibri Light"/>
        <family val="2"/>
      </rPr>
      <t xml:space="preserve"> operativos de inspección, vigilancia y control en materia de actividad económica </t>
    </r>
  </si>
  <si>
    <t>FORMULACIÓN Y SEGUIMIENTO PLANES DE GESTIÓN NIVEL LOCAL
ALCALDÍA LOCAL DE BOSA</t>
  </si>
  <si>
    <r>
      <t>Girar mínimo el </t>
    </r>
    <r>
      <rPr>
        <b/>
        <sz val="11"/>
        <color theme="1"/>
        <rFont val="Calibri Light"/>
        <family val="2"/>
      </rPr>
      <t>69%</t>
    </r>
    <r>
      <rPr>
        <sz val="11"/>
        <color theme="1"/>
        <rFont val="Calibri Light"/>
        <family val="2"/>
      </rPr>
      <t xml:space="preserve"> del presupuesto comprometido constituido como obligaciones por pagar de la vigencia 2020 y anteriores.
</t>
    </r>
  </si>
  <si>
    <r>
      <t xml:space="preserve">Comprometer mínimo el </t>
    </r>
    <r>
      <rPr>
        <b/>
        <sz val="11"/>
        <color theme="1"/>
        <rFont val="Calibri Light"/>
        <family val="2"/>
      </rPr>
      <t>45%</t>
    </r>
    <r>
      <rPr>
        <sz val="11"/>
        <color theme="1"/>
        <rFont val="Calibri Light"/>
        <family val="2"/>
      </rPr>
      <t xml:space="preserve"> al 30 de junio y el </t>
    </r>
    <r>
      <rPr>
        <b/>
        <sz val="11"/>
        <color theme="1"/>
        <rFont val="Calibri Light"/>
        <family val="2"/>
      </rPr>
      <t>95</t>
    </r>
    <r>
      <rPr>
        <sz val="11"/>
        <color theme="1"/>
        <rFont val="Calibri Light"/>
        <family val="2"/>
      </rPr>
      <t>% al 31 de diciembre del presupuesto de inversión directa de la vigencia 2022.</t>
    </r>
  </si>
  <si>
    <r>
      <t xml:space="preserve">Girar mínimo el </t>
    </r>
    <r>
      <rPr>
        <b/>
        <sz val="11"/>
        <color rgb="FF000000"/>
        <rFont val="Calibri Light"/>
        <family val="2"/>
      </rPr>
      <t>50%</t>
    </r>
    <r>
      <rPr>
        <sz val="11"/>
        <color rgb="FF000000"/>
        <rFont val="Calibri Light"/>
        <family val="2"/>
      </rPr>
      <t> del presupuesto total  disponible de inversión directa de la vigencia.</t>
    </r>
  </si>
  <si>
    <r>
      <t xml:space="preserve">Realizar </t>
    </r>
    <r>
      <rPr>
        <b/>
        <sz val="11"/>
        <color theme="1"/>
        <rFont val="Calibri Light"/>
        <family val="2"/>
        <scheme val="major"/>
      </rPr>
      <t>11.520</t>
    </r>
    <r>
      <rPr>
        <sz val="11"/>
        <color theme="1"/>
        <rFont val="Calibri Light"/>
        <family val="2"/>
        <scheme val="major"/>
      </rPr>
      <t xml:space="preserve"> impulsos procesales (avocar, rechazar, enviar al competente y todo lo que derive del desarrollo de la actuación) sobre las actuaciones de policía que se encuentran a cargo de las inspecciones de policía</t>
    </r>
  </si>
  <si>
    <r>
      <t xml:space="preserve">Proferir </t>
    </r>
    <r>
      <rPr>
        <b/>
        <sz val="11"/>
        <color theme="1"/>
        <rFont val="Calibri Light"/>
        <family val="2"/>
        <scheme val="major"/>
      </rPr>
      <t>5.760</t>
    </r>
    <r>
      <rPr>
        <b/>
        <sz val="11"/>
        <color theme="1"/>
        <rFont val="Calibri Light"/>
        <family val="1"/>
        <scheme val="major"/>
      </rPr>
      <t xml:space="preserve"> </t>
    </r>
    <r>
      <rPr>
        <sz val="11"/>
        <color theme="1"/>
        <rFont val="Calibri Light"/>
        <family val="2"/>
        <scheme val="major"/>
      </rPr>
      <t xml:space="preserve"> fallos de fondo en primera instancia sobre las actuaciones de policía que se encuentran a cargo de las inspecciones de policía</t>
    </r>
  </si>
  <si>
    <r>
      <t xml:space="preserve">Terminar (archivar) </t>
    </r>
    <r>
      <rPr>
        <b/>
        <sz val="11"/>
        <color theme="1"/>
        <rFont val="Calibri Light"/>
        <family val="2"/>
        <scheme val="major"/>
      </rPr>
      <t>220</t>
    </r>
    <r>
      <rPr>
        <b/>
        <sz val="11"/>
        <color indexed="8"/>
        <rFont val="Calibri Light"/>
        <family val="2"/>
      </rPr>
      <t xml:space="preserve"> </t>
    </r>
    <r>
      <rPr>
        <sz val="11"/>
        <color indexed="8"/>
        <rFont val="Calibri Light"/>
        <family val="2"/>
      </rPr>
      <t>actuaciones administrativas activas</t>
    </r>
  </si>
  <si>
    <r>
      <t xml:space="preserve">Terminar </t>
    </r>
    <r>
      <rPr>
        <b/>
        <sz val="11"/>
        <color theme="1"/>
        <rFont val="Calibri Light"/>
        <family val="2"/>
        <scheme val="major"/>
      </rPr>
      <t>250</t>
    </r>
    <r>
      <rPr>
        <sz val="11"/>
        <color theme="1"/>
        <rFont val="Calibri Light"/>
        <family val="2"/>
        <scheme val="major"/>
      </rPr>
      <t xml:space="preserve"> </t>
    </r>
    <r>
      <rPr>
        <sz val="11"/>
        <color indexed="8"/>
        <rFont val="Calibri Light"/>
        <family val="2"/>
      </rPr>
      <t>actuaciones administrativas en primera instancia</t>
    </r>
  </si>
  <si>
    <r>
      <t xml:space="preserve">Realizar </t>
    </r>
    <r>
      <rPr>
        <b/>
        <sz val="11"/>
        <color theme="1"/>
        <rFont val="Calibri Light"/>
        <family val="2"/>
        <scheme val="major"/>
      </rPr>
      <t xml:space="preserve">22 </t>
    </r>
    <r>
      <rPr>
        <sz val="11"/>
        <color indexed="8"/>
        <rFont val="Calibri Light"/>
        <family val="2"/>
      </rPr>
      <t>operativos de inspección, vigilancia y control para dar cumplimiento a los fallos de río Bogotá</t>
    </r>
  </si>
  <si>
    <t>Planeación Institucional</t>
  </si>
  <si>
    <t>MT1</t>
  </si>
  <si>
    <t>Obtener una ponderación semestral de 80% en la implementación del sistema de gestión ambiental en la alcaldía local, de acuerdo a la herramienta de medición construida por la OAP</t>
  </si>
  <si>
    <t>Sostenibilidad del sistema de gestión</t>
  </si>
  <si>
    <t>Criterios ambientales</t>
  </si>
  <si>
    <t>No. de criterios ambientales cumplidos / No. de criterios ambientales establecidos en la herramienta de medición) X 100</t>
  </si>
  <si>
    <t>80% meta 2021</t>
  </si>
  <si>
    <t xml:space="preserve">Constante </t>
  </si>
  <si>
    <t>Porcentaje de buenas prácticas ambientales implementadas</t>
  </si>
  <si>
    <t>No programada</t>
  </si>
  <si>
    <t>Resultados de medición de los criterios ambientales</t>
  </si>
  <si>
    <t>Herramienta Oficina Asesora de Planeación</t>
  </si>
  <si>
    <t>Alcaldía local</t>
  </si>
  <si>
    <t>Oficina Asesora de Planeación Institucional - Grupo de gestión ambiental</t>
  </si>
  <si>
    <t>Listas de chequeo al cumplimiento de criterios ambientales remitidos por la OAP</t>
  </si>
  <si>
    <t>MT2</t>
  </si>
  <si>
    <t>Mantener el 100% de las acciones de mejora asignadas al proceso/Alcaldía con relación a planes de mejoramiento interno documentadas y vigentes</t>
  </si>
  <si>
    <t>Porcentaje de acciones de mejora documentadas y vigentes</t>
  </si>
  <si>
    <t>1 - (No. De acciones vencidas del plan de mejoramiento  / No  de acciones a gestionar bajo responsabilidad del proceso) X 100</t>
  </si>
  <si>
    <t>100% meta 2021</t>
  </si>
  <si>
    <t>Porcentaje de planes de mejora sin vencimientos</t>
  </si>
  <si>
    <t>Reporte de acciones de mejora sin vencimiento</t>
  </si>
  <si>
    <t>MIMEC - SIG</t>
  </si>
  <si>
    <t>Oficina Asesora de Planeación Institucional - Grupo de planeación institucional y sectorial</t>
  </si>
  <si>
    <t>Reportes MIMEC - SIG remitidos por la OAP</t>
  </si>
  <si>
    <t xml:space="preserve">Comunicación Estratégica </t>
  </si>
  <si>
    <t>MT3</t>
  </si>
  <si>
    <t>Mantener el 100% de la información de la páginas Web actualizada, de acuerdo a lo establecido en la Ley 1712 de 2014</t>
  </si>
  <si>
    <t>Porcentaje de cumplimiento en la publicación de información</t>
  </si>
  <si>
    <t>(No de requisitos de la Ley 1712 de 2014 de publicación de la información en la página web cumplidos / No total de requisitos de la Ley 1712 de 2014 de publicación de la información) X 100</t>
  </si>
  <si>
    <t>Porcentaje de requisitos cumplidos</t>
  </si>
  <si>
    <t>Reporte de actualización de la información en la página web de la alcaldía local</t>
  </si>
  <si>
    <t>Página Web Alcaldía Local</t>
  </si>
  <si>
    <t>Oficina Asesora de Comunicaciones</t>
  </si>
  <si>
    <t>Revisión página Web de la alcaldía</t>
  </si>
  <si>
    <t>MT4</t>
  </si>
  <si>
    <t>Participar del 100% de las capacitaciones que se realicen en gestión de riesgos, planes de mejora y sistema de gestión institucional</t>
  </si>
  <si>
    <t>Participación en capacitaciones</t>
  </si>
  <si>
    <t>(No. de capacitaciones en las que asistió / No. de capacitaciones convocadas) X 100</t>
  </si>
  <si>
    <t xml:space="preserve">Porcentaje de participación en capacitaciones  </t>
  </si>
  <si>
    <t>Registros y/o soportes de partipación en las capacitaciones programadas</t>
  </si>
  <si>
    <t>Listado de asistencia
Video de la reunión
Presentación</t>
  </si>
  <si>
    <t>Brindar atención oportuna y de calidad a los diferentes sectores poblacionales, generando relaciones de confianza y respeto por la diferencia.</t>
  </si>
  <si>
    <t>Servicio a la Ciudadanía</t>
  </si>
  <si>
    <t>MT5</t>
  </si>
  <si>
    <t>Dar respuesta al 100% de los requerimientos ciudadanos asignados a la alcaldía local con corte a 31 de diciembre de 2021 tipificadas como Derechos de Petición registradas en el aplicativo Bogotá te Escucha y gestor documental ORFEO, según la información de seguimiento presentada por el proceso de Servicio a la Ciudadanía.</t>
  </si>
  <si>
    <t>Porcentaje de requerimientos ciudadanos con respuesta definitiva</t>
  </si>
  <si>
    <t>(No. de respuestas efectuadas / No. requerimientos instaurados antes del 31 de diciembre 2021) X 100</t>
  </si>
  <si>
    <t>Reporte de respuestas a la ciudadania</t>
  </si>
  <si>
    <t xml:space="preserve">Reporte Aplicativo BOGOTA TE ESCUCHA </t>
  </si>
  <si>
    <t>Subsecretaria de Gestión Institucional - Grupo Oficina de atención a la Ciudadanía</t>
  </si>
  <si>
    <t>Reporte Aplicativo BOGOTA TE ESCUCHA.</t>
  </si>
  <si>
    <t>MT6</t>
  </si>
  <si>
    <t>Dar respuesta al 80% de los requerimientos ciudadanos asignados a la alcaldía local ingresados en la vigencia 2022 y asignados a la Alcaldía Local de la vigencia actual tipificadas como Derechos de Petición registradas en el aplicativo Bogotá te Escucha y gestor documental ORFEO dentro de los terminos de ley, según la información de seguimiento presentada por el proceso de Servicio a la Ciudadanía.</t>
  </si>
  <si>
    <t>(No. de respuestas efectuadas / No. requerimientos instaurados en la vigencia 2022 que deben tener respuesta) X 100</t>
  </si>
  <si>
    <t>N/A</t>
  </si>
  <si>
    <t>% resultado de la Alcaldía Local al 31 de diciembre de 2021</t>
  </si>
  <si>
    <r>
      <t xml:space="preserve">Realizar </t>
    </r>
    <r>
      <rPr>
        <b/>
        <sz val="11"/>
        <rFont val="Calibri Light"/>
        <family val="2"/>
        <scheme val="major"/>
      </rPr>
      <t xml:space="preserve">79 </t>
    </r>
    <r>
      <rPr>
        <sz val="11"/>
        <rFont val="Calibri Light"/>
        <family val="2"/>
      </rPr>
      <t>operativos de inspección, vigilancia y control en materia de integridad del espacio público</t>
    </r>
  </si>
  <si>
    <t>Código Formato: PLE-PIN-F018
Versión: 5
Vigencia desde: 31 de enero de 2022
Caso HOLA: 222703</t>
  </si>
  <si>
    <r>
      <t xml:space="preserve">Publicación del plan de gestión aprobado. Caso HOLA: </t>
    </r>
    <r>
      <rPr>
        <b/>
        <sz val="11"/>
        <rFont val="Calibri Light"/>
        <family val="2"/>
      </rPr>
      <t>223500</t>
    </r>
  </si>
  <si>
    <t>Gestión Pública Territorial Local
Gestión Corporativa Institucional
Inspección, Vigilancia y Control
Planeación Institucional
Comunicación Estratégica
Servicio a la Ciudadanía</t>
  </si>
  <si>
    <t>11 de marzo de 2022</t>
  </si>
  <si>
    <t xml:space="preserve">Se corrige el responsable del reporte de las metas No. 13, 14 y 15. Se incluyen los procesos asociados a las metas transversales. </t>
  </si>
  <si>
    <t>31 de enero de  2022</t>
  </si>
  <si>
    <t>31 de marzo de 2022</t>
  </si>
  <si>
    <t>Se anticipa la programación de la meta transversal No. 4 de capacitación en el sistema de gestión, pasando del II trimestre al I trimestre.</t>
  </si>
  <si>
    <t>28 de abril de 2022</t>
  </si>
  <si>
    <t>TOTAL METAS TRANSVERSALES (20%)</t>
  </si>
  <si>
    <t xml:space="preserve">No programada para el I trimestre de 2022. 
En este periodo no se registran datos en razón a que la información oficial de avance en las metas del Plan de Desarrollo Local aún no es publicada por la SDP </t>
  </si>
  <si>
    <t>Reporte DGDL</t>
  </si>
  <si>
    <t xml:space="preserve">No programada para el I trimestre de 2022. </t>
  </si>
  <si>
    <t>La alcaldía local realizó el giro acumulado de $3.425.312.505 de los $33.227.518.792 del presupuesto comprometido constituido como obligaciones por pagar de la vigencia 2021. Se logró una ejecución del 10,31%.</t>
  </si>
  <si>
    <t>La alcaldía local realizó el giro acumulado de $1.175.277.670 del presupuesto comprometido por $15.710.763.130 constituido como obligaciones por pagar de la vigencia 2020 y anteriores, lo que representa una ejecución de la meta del 7,48%. Dada la baja ejecución alcanzada, se recomienda emprender acciones para mejorar los resultados.</t>
  </si>
  <si>
    <t xml:space="preserve">La alcaldía local ha comprometido $28.913.443.755 de los $105.440.072.000 constituidos como presupuesto de inversión directa de la vigencia. Se logró la ejecución del 27,42%, lo que representa un cumplimiento al 100% de lo programado para el periodo. </t>
  </si>
  <si>
    <t>La alcaldía local ha realizado del giro acumulado de $15.969.000.000 de los $105.440.072.000 constituidos como Presupuesto disponible de inversión directa de la vigencia, lo que representa una ejecución del 15,15%.</t>
  </si>
  <si>
    <t>La alcaldía local ha registrado 313 contratos en SIPSE Local, de los 313 contratos publicados en la plataforma SECOP I y II, lo que representa una ejecución de la meta del 100% para el periodo. Según el reporte de la DGDL, se aclara que un proceso que no se puede dejar en ejecución por tratarse de un comodato</t>
  </si>
  <si>
    <t xml:space="preserve">La alcaldía local tiene  312 contratos registrados en SIPSE Local en estado ejecución, de los 313 contratos registrados en SECOP en estado En ejecución o Firmado, lo que representa un nivel de ejecución del 99,68%. </t>
  </si>
  <si>
    <t>Reporte DGP</t>
  </si>
  <si>
    <t>La alcaldía local terminó 27 actuaciones administrativas activas</t>
  </si>
  <si>
    <t>La alcaldía local terminó 49 actuaciones administrativas en primera instancia</t>
  </si>
  <si>
    <t xml:space="preserve">La Alcaldía Local participó en la capacitación dada a los promotores de mejora, en que se trataron temas como planeación estratégica, control de documentos, riesgos, planes de mejora y otros mecanismos de planeación y control de la gestión. </t>
  </si>
  <si>
    <t>Presentación realizada y listado de asistencia TEAMS</t>
  </si>
  <si>
    <t>Reporte Subsecretaría de Gestión Institucional</t>
  </si>
  <si>
    <t>La alcaldía local atendió los 12 requerimientos ciudadanos recibidos de vigencias anteriores</t>
  </si>
  <si>
    <t>La alcaldía local atendió 774 de los 776 requerimientos ciudadanos recibidos de la vigencia 2022</t>
  </si>
  <si>
    <t>La Alcaldía de Bosa logró registrar y actualizar el 95% de la información en SIPSE</t>
  </si>
  <si>
    <t>Informe de semaforos SIPSE</t>
  </si>
  <si>
    <t>Soportes de operativos en el formato evidencia de reunión GDI-GPD-F029, cargados en la meta 13 de la carpeta SharePoint.</t>
  </si>
  <si>
    <t>Para el primer trimestre, se logró realizar 73 operativos en materia de actividad económica,obteniendose un 146% de cumpliminento.</t>
  </si>
  <si>
    <t>Soportes de operativos  en los formatos evidencia de reunión GDI-GPD- F029 y formato Acta de Visita GET- IVC- F035, cargados en la meta 14 de la carpeta SharePoint.</t>
  </si>
  <si>
    <t>Para el primer trimestre, se logró realizar 12 operativos  en relación al cumplimiento de los fallos Río Bogotá, el resultado de la medición fue de un 300% de cumplimiento.</t>
  </si>
  <si>
    <t>Soportes de 5 operativos en el formato de reunión  GDI-GPD-F029, cargados en la meta 15 de la carpeta SharePoint.</t>
  </si>
  <si>
    <t xml:space="preserve">La Alcaldía Local de Bosa durante el primer trimestre de la vigencia realizó 72 operativos en materia de integridad del espacio público. </t>
  </si>
  <si>
    <t>Reporte MIMEC</t>
  </si>
  <si>
    <t xml:space="preserve">La alcaldía local cuenta con 3 acciones de mejora vencidas de las 11 acciones de mejora abiertas, lo que representa una ejecución de la meta del 72,73%. </t>
  </si>
  <si>
    <t>Para el primer trimestre de la vigencia 2022, el plan de gestión de la Alcaldía Local alcanzó un nivel de desempeño del 93,56% de acuerdo con lo programado, y del 42,73% acumulado para la vigencia.</t>
  </si>
  <si>
    <t>29 de julio de 2022</t>
  </si>
  <si>
    <t>La alcaldía local presenta un avance de metas PDL acumulado del  16,4% y un avance acumulado de metas entregadas a 31/12/2021 del 12,7% lo que representa una ejecución de la meta plan de gestión del 3,7% para el periodo. Para el segundo trimestre, se registran los datos con corte a 31 de marzo, conforme se estableció en la definición del indicador.</t>
  </si>
  <si>
    <t xml:space="preserve">La alcaldía local efectuó giros acumulados por valor de 7.608.176.700 del presupuesto comprometido constituido como obligaciones por pagar de la vigencia 2021, lo que representa una ejecución del 23,03% para el periodo. </t>
  </si>
  <si>
    <t xml:space="preserve">La alcaldía local efectuó giros acumulados por valor de 4.967.720.851 del presupuesto comprometido constituido como obligaciones por pagar de la vigencia 2020 y anteriores, lo que representa una ejecución del 37,14% para el periodo. </t>
  </si>
  <si>
    <t>Para el periodo, se efectuaron compromisos por valor de 49.945.267.527, lo que representa una ejecución del 46,56% del presupuesto de inversión directa de la vigencia 2022.</t>
  </si>
  <si>
    <t>Para el periodo se han realizado giros acumulados por $21.935.100.253 del presupuesto total  disponible de inversión directa de la vigencia, lo que representa una ejecución del 20,45%.</t>
  </si>
  <si>
    <t>La alcaldía local realizó el registro de 323 contratos en SIPSE. De acuerdo con el número de contratos publicados en la plataforma SECOP I y II de la vigencia, esto representa una ejecución para el periodo del 99,38%. Sin registro de dos contratos de prestacion de servicios</t>
  </si>
  <si>
    <t xml:space="preserve">La alcaldía local realizó el registro en SIPSE de 299 contratos registrados en SECOP en estado En ejecucion o Firmado, lo que representa una ejecución para el periodo del 92,00%. Tienen 24 contratos suscritos y legalizados y dos contratos sin registrio en el sistema que afecta el indicador del plan de gestion. </t>
  </si>
  <si>
    <t>La alcaldía local profirió 3616 fallos en primera instancia sobre actuaciones de policía</t>
  </si>
  <si>
    <t>La alcaldía local profirió 2691 fallos de fondo en primera instancia sobre las actuaciones de policía que se encuentran a cargo de las inspecciones de policía</t>
  </si>
  <si>
    <t>La alcaldía local terminó (archivó) 68 actuaciones administrativas activas</t>
  </si>
  <si>
    <t xml:space="preserve">La alcaldía local terminó (archivó) 39 actuaciones administrativas en primera instancia. Se recomienda emprender acciones para mejorar el desempeño de la meta. </t>
  </si>
  <si>
    <t>La calificación se otorga teniendo en cuenta los siguientes parámetros:  
*Inspección ambiental ( ponderación 60%): La Alcaldía obtiene calificación de  91% . 
*Indicadores agua, energía ( ponderación 20%): Información reportada a junio 2022.
* Reporte consumo de papel ( ponderación 10%):  Información reportada a junio 2022
*Reporte ciclistas ( ponderación 10%): información reportada con corte a junio 2022</t>
  </si>
  <si>
    <t>Reporte de gestión ambiental</t>
  </si>
  <si>
    <t xml:space="preserve">La alcaldía local cuenta con 6 acciones de mejora vencidas de las 20 acciones de mejora abiertas, lo que representa una ejecución de la meta del 70%. </t>
  </si>
  <si>
    <t>Mediante memorando 20221400222393 del 15/07/2022, la Oficina Asesora de Comunicaciones de la SDG reporta el estado de avance en la publicación de información en la página web de la alcaldía local, en el que presenta el link con el reporte detallado sobre estado de cumplimiento por parte de la alcaldía local</t>
  </si>
  <si>
    <t>http://www.bosa.gov.co/tabla_archivos/107-registros-publicaciones</t>
  </si>
  <si>
    <t>No programada para el II trimestre de 2022</t>
  </si>
  <si>
    <t>La alcaldía local efectuó la respuesta al 100% de los requerimientos instaurados a 31 de diciembre de 2021</t>
  </si>
  <si>
    <t>Reporte de respuestas a la ciudadania SAC</t>
  </si>
  <si>
    <t>Mediante memorando No. 20224600216483 del 11/07/2022, la Subsecretaría de Gestión Institucional presentó el avance en las respuestas efectuadas por la alcaldía local con corte a 30 de junio de 2022.</t>
  </si>
  <si>
    <t>La Alcaldía de Bosa logró registrar y actualizar el 100% de la información en SIPSE</t>
  </si>
  <si>
    <t xml:space="preserve">La Alcaldía Local de Bosa durante el primer trimestre de la vigencia realizó 18 operativos en materia de integridad del espacio público. </t>
  </si>
  <si>
    <t>Soportes de acciones u operativos en el formato evidencia de reunión GDI-GPD-F029, cargados en la meta 13 de la carpeta SharePoint.</t>
  </si>
  <si>
    <t>Para el segundo trimestre se logró realizar 164 acciones u operativos en materia de actividad económica, obteniendose un 273% de cumplimiento</t>
  </si>
  <si>
    <t>Soportes de acciones uoperativos en los formatos evidencia de reunión GDI-GPD- F029 y formato Acta de Visita GET- IVC- F035, cargados en la meta 14 de la carpeta SharePoint.</t>
  </si>
  <si>
    <t>Para el primer trimestre, se logró realizar 8 operativos  en relación al cumplimiento de los fallos Río Bogotá, el resultado de la medición fue de un 300% de cumplimiento.</t>
  </si>
  <si>
    <t>Soportes de 8 operativos en el formato de reunión  GDI-GPD-F029, cargados en la meta 15 de la carpeta SharePoint.</t>
  </si>
  <si>
    <t>Para el segundo trimestre de la vigencia 2022, el plan de gestión de la Alcaldía Local alcanzó un nivel de desempeño del 92,67% de acuerdo con lo programado, y del 61,35% acumulado para la vigencia. De acuerdo con la comunicación de la Dirección de Gestión Policiva, se ajusta la ejecución de las metas 9 y 10 correspondiente al I trimestre de 2022, como resultado del proceso de revisión, depuración y actualización del aplicativo ARCO.</t>
  </si>
  <si>
    <t>La alcaldía local realizó 7.953 impulsos procesales sobre las actuaciones de policía que se encuentran a cargo de las inspecciones de policía</t>
  </si>
  <si>
    <t>La alcaldía local realizó 9668 impulsos procesales en el periodo</t>
  </si>
  <si>
    <t>La alcaldía local realizó 12.868 impulsos procesales en el periodo</t>
  </si>
  <si>
    <t>La alcaldía local profirió 2.908 fallos en primera instancia sobre actuaciones de policía</t>
  </si>
  <si>
    <t>La alcaldía local terminó (archivó) 51 actuaciones administrativas activas</t>
  </si>
  <si>
    <t xml:space="preserve">La alcaldía local terminó (archivó) 55 actuaciones administrativas en primera instancia. Se recomienda emprender acciones para mejorar el desempeño de la meta. </t>
  </si>
  <si>
    <t xml:space="preserve">La alcaldía local presenta un avance de metas PDL acumulado del  22,5% con corte al 30 de junio de 2022, que frente al avance de metas entregadas a 31/12/2021 del 12,7%, lo que representa una ejecución de la meta plan de gestión del 9,8% para el periodo. </t>
  </si>
  <si>
    <t xml:space="preserve">La alcaldía local efectuó giros acumulados por valor de $17.337.208.357 del presupuesto comprometido constituido como obligaciones por pagar de la vigencia 2021, lo que representa una ejecución del 52,74% para el periodo. </t>
  </si>
  <si>
    <t xml:space="preserve">La alcaldía local efectuó giros acumulados por valor de $7.385.831.260 del presupuesto comprometido constituido como obligaciones por pagar de la vigencia 2020 y anteriores, lo que representa una ejecución del 57,16% para el periodo. </t>
  </si>
  <si>
    <t>Para el periodo, se efectuaron compromisos por valor de $81282143827, lo que representa una ejecución del 75,19% del presupuesto de inversión directa de la vigencia 2022.</t>
  </si>
  <si>
    <t>Para el periodo se han realizado giros acumulados por $38.924.642.955 del presupuesto total  disponible de inversión directa de la vigencia, lo que representa una ejecución del 36,01%.</t>
  </si>
  <si>
    <t xml:space="preserve">La alcaldía local realizó el registro de 515 contratos en SIPSE. De acuerdo con el número de contratos publicados en la plataforma SECOP I y II de la vigencia, esto representa una ejecución de la meta para el periodo del 100%. </t>
  </si>
  <si>
    <t xml:space="preserve">La alcaldía local realizó el registro en SIPSE de 515 contratos registrados en SECOP en estado En ejecucion o Firmado, lo que representa una ejecución de la meta para el periodo del 100%.  </t>
  </si>
  <si>
    <t>Durante el tercer trimestre el número de contratos registrados en el SIPSE, en estado de ejecución es de 515, así mismo el total de contratos registrados y firmados en el SECOP fue de 515, por lo anterior el nivel de cumplimiento es del 100%</t>
  </si>
  <si>
    <t xml:space="preserve">La Alcaldía Local de Bosa durante el primer trimestre de la vigencia realizó  47 operativos en materia de integridad del espacio público. </t>
  </si>
  <si>
    <t>Para el tercer trimestre, se logró realizar 6 operativos  en relación al cumplimiento de los fallos Río Bogotá, el resultado de la medición fue de un 100% de cumplimiento.</t>
  </si>
  <si>
    <t>Soportes de 6 operativos en el formato de reunión  GDI-GPD-F029, cargados en la meta 15 de la carpeta SharePoint.</t>
  </si>
  <si>
    <t>Para el segundo trimestre se logró realizar 80 acciones u operativos en materia de actividad económica, obteniendose un 100% de cumplimiento</t>
  </si>
  <si>
    <t xml:space="preserve">La alcaldía local cuenta con 3 acciones de mejora vencidas de las 20 acciones de mejora abiertas, lo que representa una ejecución de la meta del 85%. </t>
  </si>
  <si>
    <t>Mediante memorando 20221400336623 del 19/10/2022, la Oficina Asesora de Comunicaciones de la SDG reporta el estado de avance en la publicación de información en la página web de la alcaldía local, en el que presenta el link con el reporte detallado sobre estado de cumplimiento por parte de la alcaldía local</t>
  </si>
  <si>
    <t>Mediante comunicación del 13/10/2022, la Subsecretaría de Gestión Institucional presentó el avance en las respuestas efectuadas por la alcaldía local con corte a 30 de septiembre de 2022.</t>
  </si>
  <si>
    <t>Para el tercer trimestre de la vigencia 2022, el plan de gestión de la Alcaldía Local alcanzó un nivel de desempeño del 95,34% de acuerdo con lo programado, y del 78,37% acumulado para la vigencia. De acuerdo con el memorando 20222200324063 de fecha 06/10/2022 de la Dirección de Gestión Policiva, se ajusta la ejecución de la meta de impulsos procesales correspondiente al I y II trimestre de 2022.</t>
  </si>
  <si>
    <t>27 de octubre de 2022</t>
  </si>
  <si>
    <t xml:space="preserve">La alcaldía local realizó el registro de 597 contratos en SIPSE. De acuerdo con el número de contratos publicados en la plataforma SECOP I y II de la vigencia, esto representa una ejecución de la meta para el periodo del 100%. </t>
  </si>
  <si>
    <t>La alcaldía local realizó 9059 impulsos procesales en el periodo</t>
  </si>
  <si>
    <t>La alcaldía local profirió 2.953 fallos en primera instancia sobre actuaciones de policía</t>
  </si>
  <si>
    <t>La alcaldía local terminó (archivó) 80 actuaciones administrativas activas</t>
  </si>
  <si>
    <t xml:space="preserve">La alcaldía local presenta un avance de metas PDL acumulado del  26,4% con corte al 30 de septiembre de 2022, que frente al avance de metas entregadas a 31/12/2021 del 12,7%, lo que representa una ejecución de la meta plan de gestión del 13,7% para el periodo. </t>
  </si>
  <si>
    <t xml:space="preserve">La alcaldía local efectuó giros acumulados por valor de $27.729.712.636 del presupuesto comprometido constituido como obligaciones por pagar de la vigencia 2021, lo que representa una ejecución del 84,50% para el periodo. </t>
  </si>
  <si>
    <t xml:space="preserve">La alcaldía local efectuó giros acumulados por valor de $9.516.328.936 del presupuesto comprometido constituido como obligaciones por pagar de la vigencia 2020 y anteriores, lo que representa una ejecución del 77,12% para el periodo. </t>
  </si>
  <si>
    <t>Para el periodo, se efectuaron compromisos por valor de $104.784.000.000, lo que representa una ejecución del 96,94% del presupuesto de inversión directa de la vigencia 2022.</t>
  </si>
  <si>
    <t>Para el periodo se han realizado giros acumulados por $50.268.612.513 del presupuesto total  disponible de inversión directa de la vigencia, lo que representa una ejecución del 46,50%.</t>
  </si>
  <si>
    <t>La alcaldía local realizó el registro de 597 contratos en SIPSE. De acuerdo con el número de contratos publicados en la plataforma SECOP I y II de la vigencia, esto representa una ejecución de la meta para el periodo del 100%. Se cuenta con el 100% de la información actualizada</t>
  </si>
  <si>
    <t xml:space="preserve">La alcaldía local terminó (archivó) 131 actuaciones administrativas en primera instancia. </t>
  </si>
  <si>
    <t>Para el segundo trimestre se logró realizar 50 operativos en materia de actividad económica</t>
  </si>
  <si>
    <t>La Alcaldía Local de Bosa durante el primer trimestre de la vigencia realizó  5 operativos en materia de integridad del espacio público. 
Nota: se ajusta programación por cumplimiento de la meta</t>
  </si>
  <si>
    <t>Para el tercer trimestre, se logró realizar 5 operativos  en relación al cumplimiento de los fallos Río Bogotá, el resultado de la medición fue de un 83% de cumplimiento.
Nota: se ajusta programación por cumplimiento de la meta</t>
  </si>
  <si>
    <t>La meta presenta un avance acumulado del  99,85%.</t>
  </si>
  <si>
    <t>La meta presenta un avance acumulado del 97,92%.</t>
  </si>
  <si>
    <t>La meta presenta un avance acumulado del 98,75%.</t>
  </si>
  <si>
    <t>La alcaldía local profirió 12168  fallos de fondo en primera instancia sobre las actuaciones de policía que se encuentran a cargo de las inspecciones de policía</t>
  </si>
  <si>
    <t>La alcaldía local terminó 226 actuaciones administrativas activas</t>
  </si>
  <si>
    <t>La alcaldía local terminó 274 actuaciones administrativas en primera instancia</t>
  </si>
  <si>
    <t>Se realizaron 142 operativos de inspección, vigilancia y control en materia de integridad del espacio público</t>
  </si>
  <si>
    <t xml:space="preserve">Se realizaron 367 operativos de inspección, vigilancia y control en materia de actividad económica </t>
  </si>
  <si>
    <t>Se realizaron 31 operativos de inspección, vigilancia y control para dar cumplimiento a los fallos de río Bogotá</t>
  </si>
  <si>
    <t>La calificación se otorga teniendo en cuenta los siguientes parámetros:  
*Inspección ambiental ( ponderación 60%): La Alcaldía obtiene calificación de  80% . 
*Indicadores agua, energía ( ponderación 20%): Información reportada a noviembre 2022.
* Reporte consumo de papel ( ponderación 10%):  Información reportada a noviembre 2022
*Reporte ciclistas ( ponderación 10%): información reportada con corte a noviembre2022</t>
  </si>
  <si>
    <t xml:space="preserve">La alcaldía local cuenta con 2 acciones de mejora vencidas de las 23 acciones de mejora abiertas, lo que representa una ejecución de la meta del 91,3%. </t>
  </si>
  <si>
    <t>La  Oficina Asesora de Comunicaciones de la SDG reporta el estado de avance en la publicación de información en la página web de la alcaldía local, en el que presenta el link con el reporte detallado sobre estado de cumplimiento por parte de la alcaldía local</t>
  </si>
  <si>
    <t>El proceso participó en las capacitaciones del Sistema de Gestión programadas para el periodo</t>
  </si>
  <si>
    <t>Evidencias de capacitación</t>
  </si>
  <si>
    <t>Memorando 20234000001423</t>
  </si>
  <si>
    <t>La Subsecretaría de Gestión Institucional presentó el avance en las respuestas efectuadas por la alcaldía local con corte a 31 de diciembre de 2022: 2017 requerimientos atendidos</t>
  </si>
  <si>
    <t xml:space="preserve">La alcaldía local cuenta con 2 acciones de mejora vencidas de las 23 acciones de mejora abiertas, lo que representa una ejecución de la meta del 91,3% para el IV trimestre y del 79,76% para la vigencia 2022. </t>
  </si>
  <si>
    <t>La alcaldía local realizó 39548 impulsos procesales sobre las actuaciones de policía que se encuentran a cargo de las inspecciones de policía</t>
  </si>
  <si>
    <t>30 de enero de 2023</t>
  </si>
  <si>
    <t xml:space="preserve">Para el cuarto trimestre de la vigencia 2022, el plan de gestión de la Alcaldía Local alcanzó un nivel de desempeño del 97,63% de acuerdo con lo programado, y del 97,08% acumulado para la vigencia.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</si>
</sst>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sz val="11"/>
      <color theme="1"/>
      <name val="Calibri"/>
      <family val="2"/>
      <scheme val="minor"/>
    </font>
    <font>
      <sz val="11"/>
      <color rgb="FF9C0006"/>
      <name val="Calibri"/>
      <family val="2"/>
      <scheme val="minor"/>
    </font>
    <font>
      <b/>
      <sz val="11"/>
      <color rgb="FF000000"/>
      <name val="Calibri Light"/>
      <family val="2"/>
    </font>
    <font>
      <sz val="11"/>
      <color rgb="FF000000"/>
      <name val="Calibri Light"/>
      <family val="2"/>
    </font>
    <font>
      <sz val="11"/>
      <color theme="1"/>
      <name val="Calibri Light"/>
      <family val="2"/>
      <scheme val="major"/>
    </font>
    <font>
      <sz val="9"/>
      <color rgb="FF323130"/>
      <name val="Segoe UI"/>
      <family val="2"/>
    </font>
    <font>
      <sz val="11"/>
      <name val="Calibri Light"/>
      <family val="2"/>
    </font>
    <font>
      <b/>
      <sz val="11"/>
      <name val="Calibri Light"/>
      <family val="2"/>
    </font>
    <font>
      <sz val="11"/>
      <color theme="1"/>
      <name val="Calibri Light"/>
      <family val="2"/>
    </font>
    <font>
      <b/>
      <sz val="11"/>
      <color theme="1"/>
      <name val="Calibri Light"/>
      <family val="2"/>
    </font>
    <font>
      <b/>
      <sz val="11"/>
      <color theme="1"/>
      <name val="Calibri Light"/>
      <family val="1"/>
      <scheme val="major"/>
    </font>
    <font>
      <sz val="11"/>
      <name val="Calibri Light"/>
      <family val="2"/>
      <scheme val="major"/>
    </font>
    <font>
      <b/>
      <sz val="11"/>
      <color indexed="8"/>
      <name val="Calibri Light"/>
      <family val="2"/>
    </font>
    <font>
      <sz val="11"/>
      <color indexed="8"/>
      <name val="Calibri Light"/>
      <family val="2"/>
    </font>
    <font>
      <sz val="11"/>
      <name val="Calibri"/>
      <family val="2"/>
      <scheme val="minor"/>
    </font>
    <font>
      <b/>
      <sz val="12"/>
      <color rgb="FF000000"/>
      <name val="Calibri Light"/>
      <family val="2"/>
    </font>
    <font>
      <sz val="11"/>
      <color rgb="FF0070C0"/>
      <name val="Calibri Light"/>
      <family val="2"/>
      <scheme val="major"/>
    </font>
    <font>
      <sz val="11"/>
      <color rgb="FF0070C0"/>
      <name val="Calibri Light"/>
      <family val="2"/>
    </font>
    <font>
      <sz val="11"/>
      <color theme="4"/>
      <name val="Calibri Light"/>
      <family val="2"/>
    </font>
    <font>
      <b/>
      <sz val="12"/>
      <color rgb="FF0070C0"/>
      <name val="Calibri Light"/>
      <family val="2"/>
      <scheme val="major"/>
    </font>
    <font>
      <b/>
      <sz val="14"/>
      <color theme="1"/>
      <name val="Calibri Light"/>
      <family val="2"/>
      <scheme val="major"/>
    </font>
    <font>
      <b/>
      <sz val="12"/>
      <color rgb="FF0070C0"/>
      <name val="Calibri Light"/>
      <family val="2"/>
    </font>
    <font>
      <b/>
      <sz val="14"/>
      <color rgb="FF000000"/>
      <name val="Calibri Light"/>
      <family val="2"/>
    </font>
    <font>
      <sz val="14"/>
      <color rgb="FF000000"/>
      <name val="Calibri Light"/>
      <family val="2"/>
    </font>
    <font>
      <b/>
      <sz val="11"/>
      <color theme="1"/>
      <name val="Calibri Light"/>
      <family val="2"/>
      <scheme val="major"/>
    </font>
    <font>
      <b/>
      <sz val="11"/>
      <name val="Calibri Light"/>
      <family val="2"/>
      <scheme val="major"/>
    </font>
    <font>
      <sz val="12"/>
      <color rgb="FF000000"/>
      <name val="Calibri Light"/>
      <family val="2"/>
    </font>
    <font>
      <sz val="12"/>
      <color rgb="FF0070C0"/>
      <name val="Calibri Light"/>
      <family val="2"/>
    </font>
    <font>
      <b/>
      <sz val="14"/>
      <color rgb="FF0070C0"/>
      <name val="Calibri Light"/>
      <family val="2"/>
      <scheme val="major"/>
    </font>
  </fonts>
  <fills count="12">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2CC"/>
        <bgColor rgb="FF000000"/>
      </patternFill>
    </fill>
    <fill>
      <patternFill patternType="solid">
        <fgColor theme="7" tint="0.59999389629810485"/>
        <bgColor rgb="FF000000"/>
      </patternFill>
    </fill>
    <fill>
      <patternFill patternType="solid">
        <fgColor theme="7" tint="0.79998168889431442"/>
        <bgColor rgb="FF000000"/>
      </patternFill>
    </fill>
    <fill>
      <patternFill patternType="solid">
        <fgColor rgb="FFB4C6E7"/>
        <bgColor rgb="FF000000"/>
      </patternFill>
    </fill>
    <fill>
      <patternFill patternType="solid">
        <fgColor theme="4" tint="0.39997558519241921"/>
        <bgColor rgb="FF000000"/>
      </patternFill>
    </fill>
    <fill>
      <patternFill patternType="solid">
        <fgColor theme="4" tint="0.59999389629810485"/>
        <bgColor rgb="FF000000"/>
      </patternFill>
    </fill>
    <fill>
      <patternFill patternType="solid">
        <fgColor rgb="FFC6E0B4"/>
        <bgColor rgb="FF000000"/>
      </patternFill>
    </fill>
    <fill>
      <patternFill patternType="solid">
        <fgColor rgb="FFFFE699"/>
        <bgColor rgb="FF000000"/>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2" fillId="2" borderId="0" applyNumberFormat="0" applyBorder="0" applyAlignment="0" applyProtection="0"/>
  </cellStyleXfs>
  <cellXfs count="292">
    <xf numFmtId="0" fontId="0" fillId="0" borderId="0" xfId="0"/>
    <xf numFmtId="0" fontId="4" fillId="0" borderId="0" xfId="0" applyFont="1" applyAlignment="1">
      <alignment wrapText="1"/>
    </xf>
    <xf numFmtId="0" fontId="5"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6" fillId="0" borderId="0" xfId="0" applyFont="1"/>
    <xf numFmtId="0" fontId="3" fillId="4" borderId="12" xfId="0" applyFont="1" applyFill="1" applyBorder="1" applyAlignment="1">
      <alignment horizontal="center" wrapText="1"/>
    </xf>
    <xf numFmtId="0" fontId="4" fillId="0" borderId="12" xfId="0" applyFont="1" applyBorder="1" applyAlignment="1">
      <alignment horizontal="center" wrapText="1"/>
    </xf>
    <xf numFmtId="0" fontId="4" fillId="0" borderId="24" xfId="0" applyFont="1" applyBorder="1" applyAlignment="1">
      <alignment wrapText="1"/>
    </xf>
    <xf numFmtId="0" fontId="5" fillId="0" borderId="0" xfId="0" applyFont="1" applyAlignment="1">
      <alignment horizontal="left" vertical="top"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38" xfId="0" applyFont="1" applyFill="1" applyBorder="1" applyAlignment="1">
      <alignment horizontal="center" vertical="center" wrapText="1"/>
    </xf>
    <xf numFmtId="0" fontId="3" fillId="7" borderId="37"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3" fillId="7" borderId="38" xfId="0" applyFont="1" applyFill="1" applyBorder="1" applyAlignment="1">
      <alignment horizontal="center" vertical="center" wrapText="1"/>
    </xf>
    <xf numFmtId="0" fontId="3" fillId="8" borderId="34" xfId="0" applyFont="1" applyFill="1" applyBorder="1" applyAlignment="1">
      <alignment horizontal="center" vertical="center" wrapText="1"/>
    </xf>
    <xf numFmtId="0" fontId="3" fillId="8" borderId="35"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3" fillId="9" borderId="35" xfId="0" applyFont="1" applyFill="1" applyBorder="1" applyAlignment="1">
      <alignment horizontal="center" vertical="center" wrapText="1"/>
    </xf>
    <xf numFmtId="0" fontId="3" fillId="9" borderId="38" xfId="0" applyFont="1" applyFill="1" applyBorder="1" applyAlignment="1">
      <alignment horizontal="center" vertical="center" wrapText="1"/>
    </xf>
    <xf numFmtId="0" fontId="3" fillId="10" borderId="37" xfId="0" applyFont="1" applyFill="1" applyBorder="1" applyAlignment="1">
      <alignment horizontal="center" vertical="center" wrapText="1"/>
    </xf>
    <xf numFmtId="0" fontId="3" fillId="10" borderId="35" xfId="0" applyFont="1" applyFill="1" applyBorder="1" applyAlignment="1">
      <alignment horizontal="center" vertical="center" wrapText="1"/>
    </xf>
    <xf numFmtId="0" fontId="3" fillId="10" borderId="38" xfId="0" applyFont="1" applyFill="1" applyBorder="1" applyAlignment="1">
      <alignment horizontal="center" vertical="center" wrapText="1"/>
    </xf>
    <xf numFmtId="0" fontId="16" fillId="0" borderId="24" xfId="0" applyFont="1" applyBorder="1" applyAlignment="1">
      <alignment wrapText="1"/>
    </xf>
    <xf numFmtId="0" fontId="17" fillId="0" borderId="0" xfId="0" applyFont="1" applyAlignment="1">
      <alignment wrapText="1"/>
    </xf>
    <xf numFmtId="0" fontId="18" fillId="0" borderId="31" xfId="0" applyFont="1" applyBorder="1" applyAlignment="1">
      <alignment horizontal="center" vertical="center" wrapText="1"/>
    </xf>
    <xf numFmtId="0" fontId="18" fillId="0" borderId="31" xfId="0" applyFont="1" applyBorder="1" applyAlignment="1">
      <alignment horizontal="left" vertical="center" wrapText="1"/>
    </xf>
    <xf numFmtId="0" fontId="19" fillId="0" borderId="12"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42" xfId="0" applyFont="1" applyBorder="1" applyAlignment="1">
      <alignment horizontal="left" vertical="center" wrapText="1"/>
    </xf>
    <xf numFmtId="0" fontId="18" fillId="0" borderId="8" xfId="0" applyFont="1" applyBorder="1" applyAlignment="1">
      <alignment horizontal="left" vertical="center" wrapText="1"/>
    </xf>
    <xf numFmtId="0" fontId="18" fillId="0" borderId="6" xfId="0" applyFont="1" applyBorder="1" applyAlignment="1">
      <alignment horizontal="left" vertical="center" wrapText="1"/>
    </xf>
    <xf numFmtId="0" fontId="18" fillId="0" borderId="32" xfId="0" applyFont="1" applyBorder="1" applyAlignment="1">
      <alignment horizontal="left" vertical="center" wrapText="1"/>
    </xf>
    <xf numFmtId="0" fontId="18" fillId="0" borderId="3" xfId="0" applyFont="1" applyBorder="1" applyAlignment="1">
      <alignment horizontal="center" vertical="center" wrapText="1"/>
    </xf>
    <xf numFmtId="0" fontId="18" fillId="0" borderId="52" xfId="0" applyFont="1" applyBorder="1" applyAlignment="1">
      <alignment horizontal="center" vertical="center" wrapText="1"/>
    </xf>
    <xf numFmtId="0" fontId="18" fillId="0" borderId="24" xfId="0" applyFont="1" applyBorder="1" applyAlignment="1">
      <alignment wrapText="1"/>
    </xf>
    <xf numFmtId="0" fontId="20" fillId="0" borderId="0" xfId="0" applyFont="1" applyAlignment="1">
      <alignment wrapText="1"/>
    </xf>
    <xf numFmtId="0" fontId="18" fillId="0" borderId="12"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41" xfId="0" applyFont="1" applyBorder="1" applyAlignment="1">
      <alignment horizontal="left" vertical="center" wrapText="1"/>
    </xf>
    <xf numFmtId="0" fontId="18" fillId="0" borderId="11" xfId="0" applyFont="1" applyBorder="1" applyAlignment="1">
      <alignment horizontal="left" vertical="center" wrapText="1"/>
    </xf>
    <xf numFmtId="0" fontId="21" fillId="0" borderId="0" xfId="0" applyFont="1" applyAlignment="1">
      <alignment wrapText="1"/>
    </xf>
    <xf numFmtId="0" fontId="18" fillId="0" borderId="38" xfId="0" applyFont="1" applyBorder="1" applyAlignment="1">
      <alignment horizontal="left" vertical="center" wrapText="1"/>
    </xf>
    <xf numFmtId="0" fontId="22" fillId="0" borderId="24" xfId="0" applyFont="1" applyBorder="1" applyAlignment="1">
      <alignment wrapText="1"/>
    </xf>
    <xf numFmtId="0" fontId="23" fillId="0" borderId="24" xfId="0" applyFont="1" applyBorder="1" applyAlignment="1">
      <alignment vertical="center" wrapText="1"/>
    </xf>
    <xf numFmtId="0" fontId="4" fillId="0" borderId="0" xfId="0" applyFont="1" applyAlignment="1">
      <alignment horizontal="center" wrapText="1"/>
    </xf>
    <xf numFmtId="2" fontId="4" fillId="0" borderId="0" xfId="0" applyNumberFormat="1" applyFont="1" applyAlignment="1">
      <alignment wrapText="1"/>
    </xf>
    <xf numFmtId="0" fontId="16" fillId="4" borderId="47" xfId="0" applyFont="1" applyFill="1" applyBorder="1" applyAlignment="1">
      <alignment wrapText="1"/>
    </xf>
    <xf numFmtId="0" fontId="16" fillId="4" borderId="45" xfId="0" applyFont="1" applyFill="1" applyBorder="1" applyAlignment="1">
      <alignment wrapText="1"/>
    </xf>
    <xf numFmtId="0" fontId="16" fillId="4" borderId="48" xfId="0" applyFont="1" applyFill="1" applyBorder="1" applyAlignment="1">
      <alignment wrapText="1"/>
    </xf>
    <xf numFmtId="0" fontId="23" fillId="0" borderId="13" xfId="0" applyFont="1" applyBorder="1" applyAlignment="1">
      <alignment wrapText="1"/>
    </xf>
    <xf numFmtId="0" fontId="23" fillId="0" borderId="17" xfId="0" applyFont="1" applyBorder="1" applyAlignment="1">
      <alignment wrapText="1"/>
    </xf>
    <xf numFmtId="0" fontId="23" fillId="0" borderId="19" xfId="0" applyFont="1" applyBorder="1" applyAlignment="1">
      <alignment wrapText="1"/>
    </xf>
    <xf numFmtId="0" fontId="22" fillId="4" borderId="47" xfId="0" applyFont="1" applyFill="1" applyBorder="1" applyAlignment="1">
      <alignment wrapText="1"/>
    </xf>
    <xf numFmtId="0" fontId="22" fillId="4" borderId="45" xfId="0" applyFont="1" applyFill="1" applyBorder="1" applyAlignment="1">
      <alignment wrapText="1"/>
    </xf>
    <xf numFmtId="0" fontId="22" fillId="4" borderId="48" xfId="0" applyFont="1" applyFill="1" applyBorder="1" applyAlignment="1">
      <alignment wrapText="1"/>
    </xf>
    <xf numFmtId="0" fontId="4" fillId="3" borderId="40" xfId="0" applyFont="1" applyFill="1" applyBorder="1" applyAlignment="1">
      <alignment horizontal="center" vertical="center" wrapText="1"/>
    </xf>
    <xf numFmtId="0" fontId="4" fillId="3" borderId="31" xfId="0" applyFont="1" applyFill="1" applyBorder="1" applyAlignment="1">
      <alignment horizontal="left" vertical="center" wrapText="1"/>
    </xf>
    <xf numFmtId="9" fontId="4" fillId="3" borderId="31" xfId="0" applyNumberFormat="1" applyFont="1" applyFill="1" applyBorder="1" applyAlignment="1">
      <alignment horizontal="center" vertical="center" wrapText="1"/>
    </xf>
    <xf numFmtId="0" fontId="4" fillId="3" borderId="31"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horizontal="left" vertical="center" wrapText="1"/>
    </xf>
    <xf numFmtId="10" fontId="4" fillId="3" borderId="12" xfId="0" applyNumberFormat="1" applyFont="1" applyFill="1" applyBorder="1" applyAlignment="1">
      <alignment horizontal="center" vertical="center" wrapText="1"/>
    </xf>
    <xf numFmtId="9" fontId="4" fillId="3" borderId="12" xfId="1" applyFont="1" applyFill="1" applyBorder="1" applyAlignment="1">
      <alignment horizontal="center" vertical="center" wrapText="1"/>
    </xf>
    <xf numFmtId="0" fontId="4" fillId="3" borderId="4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54" xfId="0" applyFont="1" applyFill="1" applyBorder="1" applyAlignment="1">
      <alignment horizontal="left" vertical="center" wrapText="1"/>
    </xf>
    <xf numFmtId="0" fontId="4" fillId="3" borderId="42" xfId="0" applyFont="1" applyFill="1" applyBorder="1" applyAlignment="1">
      <alignment horizontal="left" vertical="center" wrapText="1"/>
    </xf>
    <xf numFmtId="9" fontId="4" fillId="3" borderId="8" xfId="0" applyNumberFormat="1" applyFont="1" applyFill="1" applyBorder="1" applyAlignment="1">
      <alignment horizontal="center" vertical="center" wrapText="1"/>
    </xf>
    <xf numFmtId="9" fontId="4" fillId="3" borderId="31" xfId="1"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24" xfId="0" applyFont="1" applyFill="1" applyBorder="1" applyAlignment="1">
      <alignment horizontal="left" vertical="top" wrapText="1"/>
    </xf>
    <xf numFmtId="0" fontId="5" fillId="3" borderId="0" xfId="0" applyFont="1" applyFill="1" applyAlignment="1">
      <alignment horizontal="left" vertical="top" wrapText="1"/>
    </xf>
    <xf numFmtId="0" fontId="4" fillId="3" borderId="43" xfId="0" applyFont="1" applyFill="1" applyBorder="1" applyAlignment="1">
      <alignment horizontal="center" vertical="center" wrapText="1"/>
    </xf>
    <xf numFmtId="0" fontId="9" fillId="3" borderId="12" xfId="0" applyFont="1" applyFill="1" applyBorder="1" applyAlignment="1" applyProtection="1">
      <alignment horizontal="left" vertical="center" wrapText="1"/>
      <protection hidden="1"/>
    </xf>
    <xf numFmtId="9" fontId="9" fillId="3" borderId="12" xfId="0" applyNumberFormat="1" applyFont="1" applyFill="1" applyBorder="1" applyAlignment="1" applyProtection="1">
      <alignment horizontal="center" vertical="center" wrapText="1"/>
      <protection hidden="1"/>
    </xf>
    <xf numFmtId="0" fontId="9" fillId="3" borderId="12" xfId="0" applyFont="1" applyFill="1" applyBorder="1" applyAlignment="1" applyProtection="1">
      <alignment horizontal="center" vertical="center" wrapText="1"/>
      <protection hidden="1"/>
    </xf>
    <xf numFmtId="9" fontId="9" fillId="3" borderId="12" xfId="0" applyNumberFormat="1" applyFont="1" applyFill="1" applyBorder="1" applyAlignment="1">
      <alignment horizontal="center" vertical="center" wrapText="1"/>
    </xf>
    <xf numFmtId="9" fontId="9" fillId="3" borderId="12" xfId="1" applyFont="1" applyFill="1" applyBorder="1" applyAlignment="1">
      <alignment horizontal="center" vertical="center" wrapText="1"/>
    </xf>
    <xf numFmtId="9" fontId="4" fillId="3" borderId="12" xfId="0" applyNumberFormat="1" applyFont="1" applyFill="1" applyBorder="1" applyAlignment="1">
      <alignment horizontal="center" vertical="center" wrapText="1"/>
    </xf>
    <xf numFmtId="0" fontId="9" fillId="3" borderId="41" xfId="0" applyFont="1" applyFill="1" applyBorder="1" applyAlignment="1" applyProtection="1">
      <alignment horizontal="left" vertical="center" wrapText="1"/>
      <protection hidden="1"/>
    </xf>
    <xf numFmtId="0" fontId="9" fillId="3" borderId="11" xfId="0" applyFont="1" applyFill="1" applyBorder="1" applyAlignment="1" applyProtection="1">
      <alignment horizontal="left" vertical="center" wrapText="1"/>
      <protection hidden="1"/>
    </xf>
    <xf numFmtId="0" fontId="9" fillId="3" borderId="12" xfId="0" applyFont="1" applyFill="1" applyBorder="1" applyAlignment="1">
      <alignment horizontal="left" vertical="center" wrapText="1"/>
    </xf>
    <xf numFmtId="0" fontId="4" fillId="3" borderId="41" xfId="0" applyFont="1" applyFill="1" applyBorder="1" applyAlignment="1">
      <alignment horizontal="center" vertical="center" wrapText="1"/>
    </xf>
    <xf numFmtId="10" fontId="9" fillId="3" borderId="12" xfId="0" applyNumberFormat="1" applyFont="1" applyFill="1" applyBorder="1" applyAlignment="1" applyProtection="1">
      <alignment horizontal="center" vertical="center" wrapText="1"/>
      <protection hidden="1"/>
    </xf>
    <xf numFmtId="0" fontId="7" fillId="3" borderId="41" xfId="0" applyFont="1" applyFill="1" applyBorder="1" applyAlignment="1" applyProtection="1">
      <alignment horizontal="left" vertical="center" wrapText="1"/>
      <protection hidden="1"/>
    </xf>
    <xf numFmtId="0" fontId="7" fillId="3" borderId="12" xfId="0" applyFont="1" applyFill="1" applyBorder="1" applyAlignment="1" applyProtection="1">
      <alignment horizontal="left" vertical="center" wrapText="1"/>
      <protection hidden="1"/>
    </xf>
    <xf numFmtId="0" fontId="7" fillId="3" borderId="11"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center" vertical="center" wrapText="1"/>
      <protection hidden="1"/>
    </xf>
    <xf numFmtId="1" fontId="4" fillId="3" borderId="12" xfId="0" applyNumberFormat="1" applyFont="1" applyFill="1" applyBorder="1" applyAlignment="1">
      <alignment horizontal="center" vertical="center" wrapText="1"/>
    </xf>
    <xf numFmtId="0" fontId="5" fillId="3" borderId="41" xfId="0" applyFont="1" applyFill="1" applyBorder="1" applyAlignment="1" applyProtection="1">
      <alignment horizontal="left" vertical="center" wrapText="1"/>
      <protection hidden="1"/>
    </xf>
    <xf numFmtId="0" fontId="12" fillId="3" borderId="11" xfId="0" applyFont="1" applyFill="1" applyBorder="1" applyAlignment="1" applyProtection="1">
      <alignment horizontal="left" vertical="center" wrapText="1"/>
      <protection hidden="1"/>
    </xf>
    <xf numFmtId="0" fontId="5" fillId="3" borderId="12" xfId="0" applyFont="1" applyFill="1" applyBorder="1" applyAlignment="1">
      <alignment horizontal="left" vertical="center" wrapText="1"/>
    </xf>
    <xf numFmtId="0" fontId="12" fillId="3" borderId="41" xfId="0" applyFont="1" applyFill="1" applyBorder="1" applyAlignment="1" applyProtection="1">
      <alignment horizontal="left" vertical="center" wrapText="1"/>
      <protection hidden="1"/>
    </xf>
    <xf numFmtId="1" fontId="4" fillId="3" borderId="8" xfId="0" applyNumberFormat="1" applyFont="1" applyFill="1" applyBorder="1" applyAlignment="1">
      <alignment horizontal="center" vertical="center" wrapText="1"/>
    </xf>
    <xf numFmtId="0" fontId="15" fillId="3" borderId="11" xfId="2" applyFont="1" applyFill="1" applyBorder="1" applyAlignment="1" applyProtection="1">
      <alignment horizontal="left" vertical="center" wrapText="1"/>
      <protection hidden="1"/>
    </xf>
    <xf numFmtId="0" fontId="5" fillId="3" borderId="35" xfId="0" applyFont="1" applyFill="1" applyBorder="1" applyAlignment="1" applyProtection="1">
      <alignment horizontal="left" vertical="center" wrapText="1"/>
      <protection hidden="1"/>
    </xf>
    <xf numFmtId="0" fontId="4" fillId="3" borderId="35" xfId="0" applyFont="1" applyFill="1" applyBorder="1" applyAlignment="1">
      <alignment horizontal="center" vertical="center" wrapText="1"/>
    </xf>
    <xf numFmtId="0" fontId="5" fillId="3" borderId="35" xfId="0" applyFont="1" applyFill="1" applyBorder="1" applyAlignment="1" applyProtection="1">
      <alignment horizontal="center" vertical="center" wrapText="1"/>
      <protection hidden="1"/>
    </xf>
    <xf numFmtId="0" fontId="4" fillId="3" borderId="38" xfId="0" applyFont="1" applyFill="1" applyBorder="1" applyAlignment="1">
      <alignment horizontal="left" vertical="center" wrapText="1"/>
    </xf>
    <xf numFmtId="0" fontId="12" fillId="3" borderId="38" xfId="0" applyFont="1" applyFill="1" applyBorder="1" applyAlignment="1" applyProtection="1">
      <alignment horizontal="left" vertical="center" wrapText="1"/>
      <protection hidden="1"/>
    </xf>
    <xf numFmtId="9" fontId="18" fillId="0" borderId="31" xfId="0" applyNumberFormat="1" applyFont="1" applyBorder="1" applyAlignment="1">
      <alignment horizontal="left" vertical="center" wrapText="1"/>
    </xf>
    <xf numFmtId="9" fontId="18" fillId="0" borderId="51" xfId="1" applyFont="1" applyBorder="1" applyAlignment="1">
      <alignment horizontal="center" vertical="center" wrapText="1"/>
    </xf>
    <xf numFmtId="9" fontId="18" fillId="0" borderId="1" xfId="1" applyFont="1" applyBorder="1" applyAlignment="1">
      <alignment horizontal="center" vertical="center" wrapText="1"/>
    </xf>
    <xf numFmtId="9" fontId="18" fillId="0" borderId="3" xfId="0" applyNumberFormat="1" applyFont="1" applyBorder="1" applyAlignment="1">
      <alignment horizontal="center" vertical="center" wrapText="1"/>
    </xf>
    <xf numFmtId="164" fontId="18" fillId="0" borderId="3" xfId="1" applyNumberFormat="1" applyFont="1" applyBorder="1" applyAlignment="1">
      <alignment horizontal="center" vertical="center" wrapText="1"/>
    </xf>
    <xf numFmtId="9" fontId="18" fillId="0" borderId="3" xfId="1" applyFont="1" applyBorder="1" applyAlignment="1">
      <alignment horizontal="center" vertical="center" wrapText="1"/>
    </xf>
    <xf numFmtId="0" fontId="18" fillId="0" borderId="52" xfId="0" applyFont="1" applyBorder="1" applyAlignment="1">
      <alignment horizontal="left" vertical="center" wrapText="1"/>
    </xf>
    <xf numFmtId="0" fontId="12" fillId="3" borderId="12" xfId="0" applyFont="1" applyFill="1" applyBorder="1" applyAlignment="1" applyProtection="1">
      <alignment horizontal="left" vertical="center" wrapText="1"/>
      <protection hidden="1"/>
    </xf>
    <xf numFmtId="0" fontId="7" fillId="3" borderId="12" xfId="0" applyFont="1" applyFill="1" applyBorder="1" applyAlignment="1" applyProtection="1">
      <alignment horizontal="center" vertical="center" wrapText="1"/>
      <protection hidden="1"/>
    </xf>
    <xf numFmtId="0" fontId="7" fillId="3" borderId="12" xfId="0" applyFont="1" applyFill="1" applyBorder="1" applyAlignment="1">
      <alignment horizontal="center" vertical="center" wrapText="1"/>
    </xf>
    <xf numFmtId="0" fontId="12" fillId="3" borderId="12" xfId="0" applyFont="1" applyFill="1" applyBorder="1" applyAlignment="1" applyProtection="1">
      <alignment horizontal="center" vertical="center" wrapText="1"/>
      <protection hidden="1"/>
    </xf>
    <xf numFmtId="1" fontId="7" fillId="3" borderId="12" xfId="0" applyNumberFormat="1" applyFont="1" applyFill="1" applyBorder="1" applyAlignment="1">
      <alignment horizontal="center" vertical="center" wrapText="1"/>
    </xf>
    <xf numFmtId="0" fontId="4" fillId="0" borderId="12" xfId="0" applyFont="1" applyBorder="1" applyAlignment="1">
      <alignment horizontal="center" vertical="center" wrapText="1"/>
    </xf>
    <xf numFmtId="9" fontId="4" fillId="3" borderId="40" xfId="0" applyNumberFormat="1" applyFont="1" applyFill="1" applyBorder="1" applyAlignment="1">
      <alignment horizontal="center" vertical="center" wrapText="1"/>
    </xf>
    <xf numFmtId="1" fontId="4" fillId="3" borderId="40" xfId="1" applyNumberFormat="1" applyFont="1" applyFill="1" applyBorder="1" applyAlignment="1">
      <alignment horizontal="center" vertical="center" wrapText="1"/>
    </xf>
    <xf numFmtId="1" fontId="4" fillId="3" borderId="31" xfId="1" applyNumberFormat="1" applyFont="1" applyFill="1" applyBorder="1" applyAlignment="1">
      <alignment horizontal="center" vertical="center" wrapText="1"/>
    </xf>
    <xf numFmtId="9" fontId="18" fillId="0" borderId="51" xfId="0" applyNumberFormat="1" applyFont="1" applyBorder="1" applyAlignment="1">
      <alignment horizontal="center" vertical="center"/>
    </xf>
    <xf numFmtId="9" fontId="18" fillId="0" borderId="53" xfId="0" applyNumberFormat="1" applyFont="1" applyBorder="1" applyAlignment="1">
      <alignment horizontal="center" vertical="center" wrapText="1"/>
    </xf>
    <xf numFmtId="10" fontId="4" fillId="3" borderId="31" xfId="0" applyNumberFormat="1" applyFont="1" applyFill="1" applyBorder="1" applyAlignment="1">
      <alignment horizontal="center" vertical="center" wrapText="1"/>
    </xf>
    <xf numFmtId="10" fontId="18" fillId="3" borderId="31" xfId="0" applyNumberFormat="1" applyFont="1" applyFill="1" applyBorder="1" applyAlignment="1">
      <alignment horizontal="center" vertical="center" wrapText="1"/>
    </xf>
    <xf numFmtId="10" fontId="22" fillId="4" borderId="49" xfId="1" applyNumberFormat="1" applyFont="1" applyFill="1" applyBorder="1" applyAlignment="1">
      <alignment horizontal="center" wrapText="1"/>
    </xf>
    <xf numFmtId="10" fontId="23" fillId="11" borderId="45" xfId="1" applyNumberFormat="1" applyFont="1" applyFill="1" applyBorder="1" applyAlignment="1">
      <alignment horizontal="center" vertical="center" wrapText="1"/>
    </xf>
    <xf numFmtId="0" fontId="4" fillId="0" borderId="0" xfId="0" applyFont="1" applyAlignment="1">
      <alignment horizontal="justify" vertical="center" wrapText="1"/>
    </xf>
    <xf numFmtId="0" fontId="4" fillId="0" borderId="0" xfId="0" applyFont="1" applyAlignment="1">
      <alignment horizontal="justify" wrapText="1"/>
    </xf>
    <xf numFmtId="0" fontId="4" fillId="3" borderId="31" xfId="0" applyFont="1" applyFill="1" applyBorder="1" applyAlignment="1">
      <alignment horizontal="justify" vertical="center" wrapText="1"/>
    </xf>
    <xf numFmtId="0" fontId="4" fillId="3" borderId="12" xfId="0" applyFont="1" applyFill="1" applyBorder="1" applyAlignment="1">
      <alignment horizontal="justify" vertical="center" wrapText="1"/>
    </xf>
    <xf numFmtId="0" fontId="18" fillId="0" borderId="51" xfId="0" applyFont="1" applyBorder="1" applyAlignment="1">
      <alignment horizontal="justify" vertical="center" wrapText="1"/>
    </xf>
    <xf numFmtId="0" fontId="5" fillId="0" borderId="0" xfId="0" applyFont="1" applyAlignment="1">
      <alignment horizontal="justify" wrapText="1"/>
    </xf>
    <xf numFmtId="0" fontId="4" fillId="3" borderId="32" xfId="0" applyFont="1" applyFill="1" applyBorder="1" applyAlignment="1">
      <alignment horizontal="justify" vertical="center" wrapText="1"/>
    </xf>
    <xf numFmtId="0" fontId="4" fillId="3" borderId="41" xfId="0" applyFont="1" applyFill="1" applyBorder="1" applyAlignment="1">
      <alignment horizontal="justify" vertical="center" wrapText="1"/>
    </xf>
    <xf numFmtId="0" fontId="18" fillId="0" borderId="52" xfId="0" applyFont="1" applyBorder="1" applyAlignment="1">
      <alignment horizontal="justify" vertical="center" wrapText="1"/>
    </xf>
    <xf numFmtId="0" fontId="27" fillId="4" borderId="50" xfId="0" applyFont="1" applyFill="1" applyBorder="1" applyAlignment="1">
      <alignment horizontal="justify" vertical="center" wrapText="1"/>
    </xf>
    <xf numFmtId="0" fontId="28" fillId="4" borderId="50" xfId="0" applyFont="1" applyFill="1" applyBorder="1" applyAlignment="1">
      <alignment horizontal="justify" vertical="center" wrapText="1"/>
    </xf>
    <xf numFmtId="0" fontId="24" fillId="11" borderId="39" xfId="0" applyFont="1" applyFill="1" applyBorder="1" applyAlignment="1">
      <alignment horizontal="justify" vertical="center" wrapText="1"/>
    </xf>
    <xf numFmtId="10" fontId="4" fillId="3" borderId="12" xfId="1" applyNumberFormat="1" applyFont="1" applyFill="1" applyBorder="1" applyAlignment="1">
      <alignment horizontal="center" vertical="center" wrapText="1"/>
    </xf>
    <xf numFmtId="9" fontId="18" fillId="0" borderId="51" xfId="0" applyNumberFormat="1" applyFont="1" applyBorder="1" applyAlignment="1">
      <alignment horizontal="center" vertical="center" wrapText="1"/>
    </xf>
    <xf numFmtId="10" fontId="18" fillId="0" borderId="51" xfId="1" applyNumberFormat="1" applyFont="1" applyBorder="1" applyAlignment="1">
      <alignment horizontal="center" vertical="center" wrapText="1"/>
    </xf>
    <xf numFmtId="10" fontId="18" fillId="0" borderId="51" xfId="0" applyNumberFormat="1" applyFont="1" applyBorder="1" applyAlignment="1">
      <alignment horizontal="center" vertical="center"/>
    </xf>
    <xf numFmtId="10" fontId="23" fillId="4" borderId="49" xfId="0" applyNumberFormat="1" applyFont="1" applyFill="1" applyBorder="1" applyAlignment="1">
      <alignment horizontal="center" wrapText="1"/>
    </xf>
    <xf numFmtId="9" fontId="18" fillId="0" borderId="51" xfId="1" applyFont="1" applyFill="1" applyBorder="1" applyAlignment="1">
      <alignment horizontal="center" vertical="center" wrapText="1"/>
    </xf>
    <xf numFmtId="9" fontId="18" fillId="0" borderId="1" xfId="1" applyFont="1" applyFill="1" applyBorder="1" applyAlignment="1">
      <alignment horizontal="center" vertical="center" wrapText="1"/>
    </xf>
    <xf numFmtId="164" fontId="18" fillId="0" borderId="3" xfId="1" applyNumberFormat="1" applyFont="1" applyFill="1" applyBorder="1" applyAlignment="1">
      <alignment horizontal="center" vertical="center" wrapText="1"/>
    </xf>
    <xf numFmtId="10" fontId="18" fillId="0" borderId="51" xfId="0" applyNumberFormat="1" applyFont="1" applyBorder="1" applyAlignment="1">
      <alignment horizontal="center" vertical="center" wrapText="1"/>
    </xf>
    <xf numFmtId="9" fontId="18" fillId="0" borderId="3" xfId="1" applyFont="1" applyFill="1" applyBorder="1" applyAlignment="1">
      <alignment horizontal="center" vertical="center" wrapText="1"/>
    </xf>
    <xf numFmtId="10" fontId="18" fillId="0" borderId="31" xfId="0" applyNumberFormat="1" applyFont="1" applyBorder="1" applyAlignment="1">
      <alignment horizontal="center" vertical="center" wrapText="1"/>
    </xf>
    <xf numFmtId="0" fontId="29" fillId="0" borderId="0" xfId="0" applyFont="1" applyAlignment="1">
      <alignment wrapText="1"/>
    </xf>
    <xf numFmtId="10" fontId="4" fillId="3" borderId="31" xfId="1" applyNumberFormat="1" applyFont="1" applyFill="1" applyBorder="1" applyAlignment="1">
      <alignment horizontal="center" vertical="center" wrapText="1"/>
    </xf>
    <xf numFmtId="0" fontId="5" fillId="0" borderId="0" xfId="0" applyFont="1" applyAlignment="1">
      <alignment horizontal="justify" vertical="center" wrapText="1"/>
    </xf>
    <xf numFmtId="0" fontId="3" fillId="4" borderId="9" xfId="0" applyFont="1" applyFill="1" applyBorder="1" applyAlignment="1">
      <alignment horizontal="center" wrapText="1"/>
    </xf>
    <xf numFmtId="0" fontId="3" fillId="4" borderId="11" xfId="0" applyFont="1" applyFill="1" applyBorder="1" applyAlignment="1">
      <alignment horizontal="center" wrapText="1"/>
    </xf>
    <xf numFmtId="0" fontId="4" fillId="0" borderId="9" xfId="0" applyFont="1" applyBorder="1" applyAlignment="1">
      <alignment horizontal="center" wrapText="1"/>
    </xf>
    <xf numFmtId="0" fontId="4" fillId="0" borderId="11" xfId="0" applyFont="1" applyBorder="1" applyAlignment="1">
      <alignment horizont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4" fillId="0" borderId="4" xfId="0" applyFont="1" applyBorder="1" applyAlignment="1">
      <alignment wrapText="1"/>
    </xf>
    <xf numFmtId="0" fontId="4" fillId="0" borderId="0" xfId="0" applyFont="1" applyAlignment="1">
      <alignment horizontal="justify"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0" xfId="0" applyFont="1" applyFill="1" applyBorder="1" applyAlignment="1">
      <alignment horizontal="center" wrapText="1"/>
    </xf>
    <xf numFmtId="0" fontId="4" fillId="0" borderId="9" xfId="0" applyFont="1" applyBorder="1" applyAlignment="1">
      <alignment horizontal="left" wrapText="1"/>
    </xf>
    <xf numFmtId="0" fontId="4" fillId="0" borderId="10" xfId="0" applyFont="1" applyBorder="1" applyAlignment="1">
      <alignment horizontal="left" wrapText="1"/>
    </xf>
    <xf numFmtId="0" fontId="4" fillId="0" borderId="11" xfId="0" applyFont="1" applyBorder="1" applyAlignment="1">
      <alignment horizontal="left" wrapText="1"/>
    </xf>
    <xf numFmtId="0" fontId="4" fillId="0" borderId="0" xfId="0" applyFont="1" applyAlignment="1">
      <alignment horizontal="justify"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7"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3" fillId="8" borderId="30"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3" fillId="10" borderId="29"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3" fillId="10" borderId="30"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16" fillId="4" borderId="44" xfId="0" applyFont="1" applyFill="1" applyBorder="1" applyAlignment="1">
      <alignment horizontal="center" vertical="center"/>
    </xf>
    <xf numFmtId="0" fontId="16" fillId="4" borderId="45" xfId="0" applyFont="1" applyFill="1" applyBorder="1" applyAlignment="1">
      <alignment horizontal="center" vertical="center"/>
    </xf>
    <xf numFmtId="0" fontId="16" fillId="4" borderId="46" xfId="0" applyFont="1" applyFill="1" applyBorder="1" applyAlignment="1">
      <alignment horizontal="center" vertical="center"/>
    </xf>
    <xf numFmtId="0" fontId="27" fillId="4" borderId="45" xfId="0" applyFont="1" applyFill="1" applyBorder="1" applyAlignment="1">
      <alignment horizontal="center" wrapText="1"/>
    </xf>
    <xf numFmtId="0" fontId="27" fillId="4" borderId="46" xfId="0" applyFont="1" applyFill="1" applyBorder="1" applyAlignment="1">
      <alignment horizontal="center" wrapText="1"/>
    </xf>
    <xf numFmtId="0" fontId="27" fillId="4" borderId="47" xfId="0" applyFont="1" applyFill="1" applyBorder="1" applyAlignment="1">
      <alignment horizontal="center" wrapText="1"/>
    </xf>
    <xf numFmtId="0" fontId="27" fillId="4" borderId="48" xfId="0" applyFont="1" applyFill="1" applyBorder="1" applyAlignment="1">
      <alignment horizontal="center" wrapText="1"/>
    </xf>
    <xf numFmtId="0" fontId="27" fillId="4" borderId="44" xfId="0" applyFont="1" applyFill="1" applyBorder="1" applyAlignment="1">
      <alignment horizontal="center" wrapText="1"/>
    </xf>
    <xf numFmtId="1" fontId="27" fillId="4" borderId="44" xfId="0" applyNumberFormat="1" applyFont="1" applyFill="1" applyBorder="1" applyAlignment="1">
      <alignment horizontal="center" wrapText="1"/>
    </xf>
    <xf numFmtId="1" fontId="27" fillId="4" borderId="46" xfId="0" applyNumberFormat="1" applyFont="1" applyFill="1" applyBorder="1" applyAlignment="1">
      <alignment horizontal="center" wrapText="1"/>
    </xf>
    <xf numFmtId="0" fontId="3" fillId="6" borderId="13"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27"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9" borderId="2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24" fillId="11" borderId="44" xfId="0" applyFont="1" applyFill="1" applyBorder="1" applyAlignment="1">
      <alignment horizontal="center" vertical="center" wrapText="1"/>
    </xf>
    <xf numFmtId="0" fontId="24" fillId="11" borderId="46" xfId="0" applyFont="1" applyFill="1" applyBorder="1" applyAlignment="1">
      <alignment horizontal="center" vertical="center" wrapText="1"/>
    </xf>
    <xf numFmtId="0" fontId="22" fillId="4" borderId="44" xfId="0" applyFont="1" applyFill="1" applyBorder="1" applyAlignment="1">
      <alignment horizontal="center" vertical="center"/>
    </xf>
    <xf numFmtId="0" fontId="22" fillId="4" borderId="45" xfId="0" applyFont="1" applyFill="1" applyBorder="1" applyAlignment="1">
      <alignment horizontal="center" vertical="center"/>
    </xf>
    <xf numFmtId="0" fontId="22" fillId="4" borderId="46" xfId="0" applyFont="1" applyFill="1" applyBorder="1" applyAlignment="1">
      <alignment horizontal="center" vertical="center"/>
    </xf>
    <xf numFmtId="0" fontId="28" fillId="4" borderId="45" xfId="0" applyFont="1" applyFill="1" applyBorder="1" applyAlignment="1">
      <alignment horizontal="center" wrapText="1"/>
    </xf>
    <xf numFmtId="0" fontId="28" fillId="4" borderId="46" xfId="0" applyFont="1" applyFill="1" applyBorder="1" applyAlignment="1">
      <alignment horizontal="center" wrapText="1"/>
    </xf>
    <xf numFmtId="0" fontId="28" fillId="4" borderId="47" xfId="0" applyFont="1" applyFill="1" applyBorder="1" applyAlignment="1">
      <alignment horizontal="center" wrapText="1"/>
    </xf>
    <xf numFmtId="0" fontId="28" fillId="4" borderId="48" xfId="0" applyFont="1" applyFill="1" applyBorder="1" applyAlignment="1">
      <alignment horizontal="center" wrapText="1"/>
    </xf>
    <xf numFmtId="0" fontId="28" fillId="4" borderId="44" xfId="0" applyFont="1" applyFill="1" applyBorder="1" applyAlignment="1">
      <alignment horizontal="center" wrapText="1"/>
    </xf>
    <xf numFmtId="0" fontId="23" fillId="11" borderId="44" xfId="0" applyFont="1" applyFill="1" applyBorder="1" applyAlignment="1">
      <alignment horizontal="center" wrapText="1"/>
    </xf>
    <xf numFmtId="0" fontId="23" fillId="11" borderId="45" xfId="0" applyFont="1" applyFill="1" applyBorder="1" applyAlignment="1">
      <alignment horizontal="center" wrapText="1"/>
    </xf>
    <xf numFmtId="0" fontId="23" fillId="11" borderId="46" xfId="0" applyFont="1" applyFill="1" applyBorder="1" applyAlignment="1">
      <alignment horizontal="center" wrapText="1"/>
    </xf>
    <xf numFmtId="0" fontId="24" fillId="11" borderId="47" xfId="0" applyFont="1" applyFill="1" applyBorder="1" applyAlignment="1">
      <alignment horizontal="center" vertical="center" wrapText="1"/>
    </xf>
    <xf numFmtId="0" fontId="24" fillId="11" borderId="48" xfId="0" applyFont="1" applyFill="1" applyBorder="1" applyAlignment="1">
      <alignment horizontal="center" vertical="center" wrapText="1"/>
    </xf>
  </cellXfs>
  <cellStyles count="3">
    <cellStyle name="Incorrecto" xfId="2" builtinId="27"/>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217715</xdr:colOff>
      <xdr:row>0</xdr:row>
      <xdr:rowOff>114301</xdr:rowOff>
    </xdr:from>
    <xdr:to>
      <xdr:col>1</xdr:col>
      <xdr:colOff>1782536</xdr:colOff>
      <xdr:row>1</xdr:row>
      <xdr:rowOff>114300</xdr:rowOff>
    </xdr:to>
    <xdr:pic>
      <xdr:nvPicPr>
        <xdr:cNvPr id="2" name="Imagen 1">
          <a:extLst>
            <a:ext uri="{FF2B5EF4-FFF2-40B4-BE49-F238E27FC236}">
              <a16:creationId xmlns:a16="http://schemas.microsoft.com/office/drawing/2014/main" id="{8BA562EF-D35C-4599-BE46-B4E6A0ACEB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7715" y="114301"/>
          <a:ext cx="2027464" cy="8980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AD645-1A1A-4E66-B519-F0A27F36BB34}">
  <dimension ref="A1:AW45"/>
  <sheetViews>
    <sheetView tabSelected="1" zoomScale="70" zoomScaleNormal="70" workbookViewId="0">
      <selection activeCell="F14" sqref="F14"/>
    </sheetView>
  </sheetViews>
  <sheetFormatPr baseColWidth="10" defaultColWidth="10.85546875" defaultRowHeight="15" x14ac:dyDescent="0.25"/>
  <cols>
    <col min="1" max="1" width="6.85546875" style="2" customWidth="1"/>
    <col min="2" max="2" width="32.140625" style="2" customWidth="1"/>
    <col min="3" max="3" width="13" style="2" customWidth="1"/>
    <col min="4" max="4" width="9.28515625" style="2" customWidth="1"/>
    <col min="5" max="5" width="51" style="2" customWidth="1"/>
    <col min="6" max="6" width="15.85546875" style="2" customWidth="1"/>
    <col min="7" max="7" width="20.28515625" style="2" customWidth="1"/>
    <col min="8" max="8" width="32.140625" style="2" customWidth="1"/>
    <col min="9" max="9" width="23.140625" style="2" customWidth="1"/>
    <col min="10" max="10" width="34.42578125" style="2" customWidth="1"/>
    <col min="11" max="11" width="18.7109375" style="2" customWidth="1"/>
    <col min="12" max="13" width="18.28515625" style="2" customWidth="1"/>
    <col min="14" max="14" width="16.140625" style="2" customWidth="1"/>
    <col min="15" max="15" width="15.140625" style="2" customWidth="1"/>
    <col min="16" max="16" width="19.7109375" style="2" customWidth="1"/>
    <col min="17" max="17" width="15.5703125" style="2" customWidth="1"/>
    <col min="18" max="18" width="21.85546875" style="2" customWidth="1"/>
    <col min="19" max="22" width="17.85546875" style="2" customWidth="1"/>
    <col min="23" max="23" width="23.140625" style="2" customWidth="1"/>
    <col min="24" max="24" width="24.5703125" style="2" customWidth="1"/>
    <col min="25" max="25" width="16.85546875" style="2" customWidth="1"/>
    <col min="26" max="26" width="44.28515625" style="137" customWidth="1"/>
    <col min="27" max="27" width="24.28515625" style="137" customWidth="1"/>
    <col min="28" max="28" width="20.28515625" style="2" customWidth="1"/>
    <col min="29" max="29" width="15.7109375" style="2" customWidth="1"/>
    <col min="30" max="30" width="16.42578125" style="2" customWidth="1"/>
    <col min="31" max="31" width="63" style="2" customWidth="1"/>
    <col min="32" max="32" width="20.85546875" style="2" customWidth="1"/>
    <col min="33" max="34" width="16.42578125" style="2" customWidth="1"/>
    <col min="35" max="35" width="15.85546875" style="2" customWidth="1"/>
    <col min="36" max="36" width="39.140625" style="2" customWidth="1"/>
    <col min="37" max="37" width="17.7109375" style="2" customWidth="1"/>
    <col min="38" max="38" width="19.140625" style="2" customWidth="1"/>
    <col min="39" max="39" width="16.42578125" style="2" customWidth="1"/>
    <col min="40" max="40" width="15.85546875" style="2" customWidth="1"/>
    <col min="41" max="41" width="50.7109375" style="157" customWidth="1"/>
    <col min="42" max="42" width="25.5703125" style="157" customWidth="1"/>
    <col min="43" max="43" width="19.5703125" style="2" customWidth="1"/>
    <col min="44" max="44" width="16.42578125" style="2" customWidth="1"/>
    <col min="45" max="45" width="15.7109375" style="2" customWidth="1"/>
    <col min="46" max="46" width="57" style="157" customWidth="1"/>
    <col min="47" max="47" width="17.5703125" style="2" customWidth="1"/>
    <col min="48" max="48" width="16.28515625" style="2" customWidth="1"/>
    <col min="49" max="16384" width="10.85546875" style="2"/>
  </cols>
  <sheetData>
    <row r="1" spans="1:49" ht="70.5" customHeight="1" x14ac:dyDescent="0.25">
      <c r="A1" s="165" t="s">
        <v>132</v>
      </c>
      <c r="B1" s="166"/>
      <c r="C1" s="166"/>
      <c r="D1" s="166"/>
      <c r="E1" s="166"/>
      <c r="F1" s="166"/>
      <c r="G1" s="166"/>
      <c r="H1" s="166"/>
      <c r="I1" s="166"/>
      <c r="J1" s="166"/>
      <c r="K1" s="166"/>
      <c r="L1" s="166"/>
      <c r="M1" s="167"/>
      <c r="N1" s="168" t="s">
        <v>199</v>
      </c>
      <c r="O1" s="169"/>
      <c r="P1" s="169"/>
      <c r="Q1" s="169"/>
      <c r="R1" s="170"/>
      <c r="S1" s="174"/>
      <c r="T1" s="164"/>
      <c r="U1" s="164"/>
      <c r="V1" s="164"/>
      <c r="W1" s="1"/>
      <c r="X1" s="164"/>
      <c r="Y1" s="164"/>
      <c r="Z1" s="175"/>
      <c r="AA1" s="175"/>
      <c r="AB1" s="164"/>
      <c r="AC1" s="164"/>
      <c r="AD1" s="164"/>
      <c r="AE1" s="164"/>
      <c r="AF1" s="164"/>
      <c r="AG1" s="164"/>
      <c r="AH1" s="164"/>
      <c r="AI1" s="164"/>
      <c r="AJ1" s="164"/>
      <c r="AK1" s="164"/>
      <c r="AL1" s="164"/>
      <c r="AM1" s="164"/>
      <c r="AN1" s="164"/>
      <c r="AO1" s="205"/>
      <c r="AP1" s="205"/>
      <c r="AQ1" s="164"/>
      <c r="AR1" s="164"/>
      <c r="AS1" s="164"/>
      <c r="AT1" s="205"/>
      <c r="AU1" s="164"/>
      <c r="AV1" s="164"/>
      <c r="AW1" s="164"/>
    </row>
    <row r="2" spans="1:49" s="3" customFormat="1" ht="23.45" customHeight="1" x14ac:dyDescent="0.25">
      <c r="A2" s="176"/>
      <c r="B2" s="177"/>
      <c r="C2" s="177"/>
      <c r="D2" s="177"/>
      <c r="E2" s="177"/>
      <c r="F2" s="177"/>
      <c r="G2" s="177"/>
      <c r="H2" s="177"/>
      <c r="I2" s="177"/>
      <c r="J2" s="177"/>
      <c r="K2" s="177"/>
      <c r="L2" s="177"/>
      <c r="M2" s="178"/>
      <c r="N2" s="171"/>
      <c r="O2" s="172"/>
      <c r="P2" s="172"/>
      <c r="Q2" s="172"/>
      <c r="R2" s="173"/>
      <c r="S2" s="174"/>
      <c r="T2" s="164"/>
      <c r="U2" s="164"/>
      <c r="V2" s="164"/>
      <c r="W2" s="1"/>
      <c r="X2" s="164"/>
      <c r="Y2" s="164"/>
      <c r="Z2" s="175"/>
      <c r="AA2" s="175"/>
      <c r="AB2" s="164"/>
      <c r="AC2" s="164"/>
      <c r="AD2" s="164"/>
      <c r="AE2" s="164"/>
      <c r="AF2" s="164"/>
      <c r="AG2" s="164"/>
      <c r="AH2" s="164"/>
      <c r="AI2" s="164"/>
      <c r="AJ2" s="164"/>
      <c r="AK2" s="164"/>
      <c r="AL2" s="164"/>
      <c r="AM2" s="164"/>
      <c r="AN2" s="164"/>
      <c r="AO2" s="205"/>
      <c r="AP2" s="205"/>
      <c r="AQ2" s="164"/>
      <c r="AR2" s="164"/>
      <c r="AS2" s="164"/>
      <c r="AT2" s="205"/>
      <c r="AU2" s="164"/>
      <c r="AV2" s="164"/>
      <c r="AW2" s="164"/>
    </row>
    <row r="3" spans="1:49" ht="15" customHeight="1" x14ac:dyDescent="0.25">
      <c r="A3" s="179"/>
      <c r="B3" s="180"/>
      <c r="C3" s="180"/>
      <c r="D3" s="180"/>
      <c r="E3" s="180"/>
      <c r="F3" s="180"/>
      <c r="G3" s="180"/>
      <c r="H3" s="180"/>
      <c r="I3" s="180"/>
      <c r="J3" s="180"/>
      <c r="K3" s="180"/>
      <c r="L3" s="180"/>
      <c r="M3" s="180"/>
      <c r="N3" s="180"/>
      <c r="O3" s="180"/>
      <c r="P3" s="180"/>
      <c r="Q3" s="180"/>
      <c r="R3" s="180"/>
      <c r="S3" s="4"/>
      <c r="T3" s="4"/>
      <c r="U3" s="4"/>
      <c r="V3" s="4"/>
      <c r="W3" s="4"/>
      <c r="X3" s="4"/>
      <c r="Y3" s="4"/>
      <c r="Z3" s="132"/>
      <c r="AA3" s="132"/>
      <c r="AB3" s="4"/>
      <c r="AC3" s="4"/>
      <c r="AD3" s="4"/>
      <c r="AE3" s="4"/>
      <c r="AF3" s="4"/>
      <c r="AG3" s="4"/>
      <c r="AH3" s="4"/>
      <c r="AI3" s="4"/>
      <c r="AJ3" s="4"/>
      <c r="AK3" s="4"/>
      <c r="AL3" s="4"/>
      <c r="AM3" s="4"/>
      <c r="AN3" s="4"/>
      <c r="AO3" s="132"/>
      <c r="AP3" s="132"/>
      <c r="AQ3" s="4"/>
      <c r="AR3" s="4"/>
      <c r="AS3" s="4"/>
      <c r="AT3" s="132"/>
      <c r="AU3" s="4"/>
      <c r="AV3" s="4"/>
      <c r="AW3" s="4"/>
    </row>
    <row r="4" spans="1:49" ht="15" customHeight="1" x14ac:dyDescent="0.25">
      <c r="A4" s="181" t="s">
        <v>0</v>
      </c>
      <c r="B4" s="182"/>
      <c r="C4" s="182"/>
      <c r="D4" s="182"/>
      <c r="E4" s="182"/>
      <c r="F4" s="182"/>
      <c r="G4" s="182"/>
      <c r="H4" s="182"/>
      <c r="I4" s="182"/>
      <c r="J4" s="182"/>
      <c r="K4" s="182"/>
      <c r="L4" s="182"/>
      <c r="M4" s="182"/>
      <c r="N4" s="182"/>
      <c r="O4" s="182"/>
      <c r="P4" s="182"/>
      <c r="Q4" s="182"/>
      <c r="R4" s="182"/>
      <c r="S4" s="4"/>
      <c r="T4" s="4"/>
      <c r="U4" s="4"/>
      <c r="V4" s="4"/>
      <c r="W4" s="4"/>
      <c r="X4" s="4"/>
      <c r="Y4" s="4"/>
      <c r="Z4" s="132"/>
      <c r="AA4" s="132"/>
      <c r="AB4" s="4"/>
      <c r="AC4" s="4"/>
      <c r="AD4" s="4"/>
      <c r="AE4" s="4"/>
      <c r="AF4" s="4"/>
      <c r="AG4" s="4"/>
      <c r="AH4" s="4"/>
      <c r="AI4" s="4"/>
      <c r="AJ4" s="4"/>
      <c r="AK4" s="4"/>
      <c r="AL4" s="4"/>
      <c r="AM4" s="4"/>
      <c r="AN4" s="4"/>
      <c r="AO4" s="132"/>
      <c r="AP4" s="132"/>
      <c r="AQ4" s="4"/>
      <c r="AR4" s="4"/>
      <c r="AS4" s="4"/>
      <c r="AT4" s="132"/>
      <c r="AU4" s="4"/>
      <c r="AV4" s="4"/>
      <c r="AW4" s="4"/>
    </row>
    <row r="5" spans="1:49" ht="15.75" customHeight="1" x14ac:dyDescent="0.25">
      <c r="A5" s="1"/>
      <c r="B5" s="1"/>
      <c r="C5" s="1"/>
      <c r="D5" s="1"/>
      <c r="E5" s="5"/>
      <c r="F5" s="1"/>
      <c r="G5" s="1"/>
      <c r="H5" s="1"/>
      <c r="I5" s="1"/>
      <c r="J5" s="1"/>
      <c r="K5" s="1"/>
      <c r="L5" s="1"/>
      <c r="M5" s="1"/>
      <c r="N5" s="1"/>
      <c r="O5" s="1"/>
      <c r="P5" s="1"/>
      <c r="Q5" s="1"/>
      <c r="R5" s="1"/>
      <c r="S5" s="1"/>
      <c r="T5" s="1"/>
      <c r="U5" s="1"/>
      <c r="V5" s="1"/>
      <c r="W5" s="1"/>
      <c r="X5" s="1"/>
      <c r="Y5" s="1"/>
      <c r="Z5" s="133"/>
      <c r="AA5" s="133"/>
      <c r="AB5" s="1"/>
      <c r="AC5" s="1"/>
      <c r="AD5" s="1"/>
      <c r="AE5" s="1"/>
      <c r="AF5" s="1"/>
      <c r="AG5" s="1"/>
      <c r="AH5" s="1"/>
      <c r="AI5" s="1"/>
      <c r="AJ5" s="1"/>
      <c r="AK5" s="1"/>
      <c r="AL5" s="1"/>
      <c r="AM5" s="1"/>
      <c r="AN5" s="1"/>
      <c r="AO5" s="132"/>
      <c r="AP5" s="132"/>
      <c r="AQ5" s="1"/>
      <c r="AR5" s="1"/>
      <c r="AS5" s="1"/>
      <c r="AT5" s="132"/>
      <c r="AU5" s="1"/>
      <c r="AV5" s="1"/>
      <c r="AW5" s="1"/>
    </row>
    <row r="6" spans="1:49" ht="15" customHeight="1" x14ac:dyDescent="0.25">
      <c r="A6" s="183" t="s">
        <v>1</v>
      </c>
      <c r="B6" s="184"/>
      <c r="C6" s="189" t="s">
        <v>201</v>
      </c>
      <c r="D6" s="190"/>
      <c r="E6" s="191"/>
      <c r="F6" s="198" t="s">
        <v>2</v>
      </c>
      <c r="G6" s="199"/>
      <c r="H6" s="199"/>
      <c r="I6" s="199"/>
      <c r="J6" s="199"/>
      <c r="K6" s="199"/>
      <c r="L6" s="199"/>
      <c r="M6" s="200"/>
      <c r="N6" s="1"/>
      <c r="O6" s="1"/>
      <c r="P6" s="1"/>
      <c r="Q6" s="1"/>
      <c r="R6" s="1"/>
      <c r="S6" s="1"/>
      <c r="T6" s="1"/>
      <c r="U6" s="1"/>
      <c r="V6" s="1"/>
      <c r="W6" s="1"/>
      <c r="X6" s="1"/>
      <c r="Y6" s="1"/>
      <c r="Z6" s="133"/>
      <c r="AA6" s="133"/>
      <c r="AB6" s="1"/>
      <c r="AC6" s="1"/>
      <c r="AD6" s="1"/>
      <c r="AE6" s="1"/>
      <c r="AF6" s="1"/>
      <c r="AG6" s="1"/>
      <c r="AH6" s="1"/>
      <c r="AI6" s="1"/>
      <c r="AJ6" s="1"/>
      <c r="AK6" s="1"/>
      <c r="AL6" s="1"/>
      <c r="AM6" s="1"/>
      <c r="AN6" s="1"/>
      <c r="AO6" s="132"/>
      <c r="AP6" s="132"/>
      <c r="AQ6" s="1"/>
      <c r="AR6" s="1"/>
      <c r="AS6" s="1"/>
      <c r="AT6" s="132"/>
      <c r="AU6" s="1"/>
      <c r="AV6" s="1"/>
      <c r="AW6" s="1"/>
    </row>
    <row r="7" spans="1:49" ht="15" customHeight="1" x14ac:dyDescent="0.25">
      <c r="A7" s="185"/>
      <c r="B7" s="186"/>
      <c r="C7" s="192"/>
      <c r="D7" s="193"/>
      <c r="E7" s="194"/>
      <c r="F7" s="6" t="s">
        <v>3</v>
      </c>
      <c r="G7" s="158" t="s">
        <v>4</v>
      </c>
      <c r="H7" s="159"/>
      <c r="I7" s="158" t="s">
        <v>5</v>
      </c>
      <c r="J7" s="201"/>
      <c r="K7" s="201"/>
      <c r="L7" s="201"/>
      <c r="M7" s="159"/>
      <c r="N7" s="1"/>
      <c r="O7" s="1"/>
      <c r="P7" s="1"/>
      <c r="Q7" s="1"/>
      <c r="R7" s="1"/>
      <c r="S7" s="1"/>
      <c r="T7" s="1"/>
      <c r="U7" s="1"/>
      <c r="V7" s="1"/>
      <c r="W7" s="1"/>
      <c r="X7" s="1"/>
      <c r="Y7" s="1"/>
      <c r="Z7" s="133"/>
      <c r="AA7" s="133"/>
      <c r="AB7" s="1"/>
      <c r="AC7" s="1"/>
      <c r="AD7" s="1"/>
      <c r="AE7" s="1"/>
      <c r="AF7" s="1"/>
      <c r="AG7" s="1"/>
      <c r="AH7" s="1"/>
      <c r="AI7" s="1"/>
      <c r="AJ7" s="1"/>
      <c r="AK7" s="1"/>
      <c r="AL7" s="1"/>
      <c r="AM7" s="1"/>
      <c r="AN7" s="1"/>
      <c r="AO7" s="132"/>
      <c r="AP7" s="132"/>
      <c r="AQ7" s="1"/>
      <c r="AR7" s="1"/>
      <c r="AS7" s="1"/>
      <c r="AT7" s="132"/>
      <c r="AU7" s="1"/>
      <c r="AV7" s="1"/>
      <c r="AW7" s="1"/>
    </row>
    <row r="8" spans="1:49" ht="15" customHeight="1" x14ac:dyDescent="0.25">
      <c r="A8" s="185"/>
      <c r="B8" s="186"/>
      <c r="C8" s="192"/>
      <c r="D8" s="193"/>
      <c r="E8" s="194"/>
      <c r="F8" s="7">
        <v>1</v>
      </c>
      <c r="G8" s="160" t="s">
        <v>204</v>
      </c>
      <c r="H8" s="161"/>
      <c r="I8" s="202" t="s">
        <v>200</v>
      </c>
      <c r="J8" s="203"/>
      <c r="K8" s="203"/>
      <c r="L8" s="203"/>
      <c r="M8" s="204"/>
      <c r="N8" s="1"/>
      <c r="O8" s="1"/>
      <c r="P8" s="1"/>
      <c r="Q8" s="1"/>
      <c r="R8" s="1"/>
      <c r="S8" s="1"/>
      <c r="T8" s="1"/>
      <c r="U8" s="1"/>
      <c r="V8" s="1"/>
      <c r="W8" s="1"/>
      <c r="X8" s="1"/>
      <c r="Y8" s="1"/>
      <c r="Z8" s="133"/>
      <c r="AA8" s="133"/>
      <c r="AB8" s="1"/>
      <c r="AC8" s="1"/>
      <c r="AD8" s="1"/>
      <c r="AE8" s="1"/>
      <c r="AF8" s="1"/>
      <c r="AG8" s="1"/>
      <c r="AH8" s="1"/>
      <c r="AI8" s="1"/>
      <c r="AJ8" s="1"/>
      <c r="AK8" s="1"/>
      <c r="AL8" s="1"/>
      <c r="AM8" s="1"/>
      <c r="AN8" s="1"/>
      <c r="AO8" s="132"/>
      <c r="AP8" s="132"/>
      <c r="AQ8" s="1"/>
      <c r="AR8" s="1"/>
      <c r="AS8" s="1"/>
      <c r="AT8" s="132"/>
      <c r="AU8" s="1"/>
      <c r="AV8" s="1"/>
      <c r="AW8" s="1"/>
    </row>
    <row r="9" spans="1:49" ht="32.25" customHeight="1" x14ac:dyDescent="0.25">
      <c r="A9" s="185"/>
      <c r="B9" s="186"/>
      <c r="C9" s="192"/>
      <c r="D9" s="193"/>
      <c r="E9" s="194"/>
      <c r="F9" s="122">
        <v>2</v>
      </c>
      <c r="G9" s="162" t="s">
        <v>202</v>
      </c>
      <c r="H9" s="163"/>
      <c r="I9" s="202" t="s">
        <v>203</v>
      </c>
      <c r="J9" s="203"/>
      <c r="K9" s="203"/>
      <c r="L9" s="203"/>
      <c r="M9" s="204"/>
      <c r="N9" s="1"/>
      <c r="O9" s="1"/>
      <c r="P9" s="1"/>
      <c r="Q9" s="1"/>
      <c r="R9" s="1"/>
      <c r="S9" s="1"/>
      <c r="T9" s="1"/>
      <c r="U9" s="1"/>
      <c r="V9" s="1"/>
      <c r="W9" s="1"/>
      <c r="X9" s="1"/>
      <c r="Y9" s="1"/>
      <c r="Z9" s="133"/>
      <c r="AA9" s="133"/>
      <c r="AB9" s="1"/>
      <c r="AC9" s="1"/>
      <c r="AD9" s="1"/>
      <c r="AE9" s="1"/>
      <c r="AF9" s="1"/>
      <c r="AG9" s="1"/>
      <c r="AH9" s="1"/>
      <c r="AI9" s="1"/>
      <c r="AJ9" s="1"/>
      <c r="AK9" s="1"/>
      <c r="AL9" s="1"/>
      <c r="AM9" s="1"/>
      <c r="AN9" s="1"/>
      <c r="AO9" s="132"/>
      <c r="AP9" s="132"/>
      <c r="AQ9" s="1"/>
      <c r="AR9" s="1"/>
      <c r="AS9" s="1"/>
      <c r="AT9" s="132"/>
      <c r="AU9" s="1"/>
      <c r="AV9" s="1"/>
      <c r="AW9" s="1"/>
    </row>
    <row r="10" spans="1:49" ht="38.25" customHeight="1" x14ac:dyDescent="0.25">
      <c r="A10" s="185"/>
      <c r="B10" s="186"/>
      <c r="C10" s="192"/>
      <c r="D10" s="193"/>
      <c r="E10" s="194"/>
      <c r="F10" s="122">
        <v>3</v>
      </c>
      <c r="G10" s="162" t="s">
        <v>205</v>
      </c>
      <c r="H10" s="163"/>
      <c r="I10" s="235" t="s">
        <v>206</v>
      </c>
      <c r="J10" s="236"/>
      <c r="K10" s="236"/>
      <c r="L10" s="236"/>
      <c r="M10" s="237"/>
      <c r="N10" s="1"/>
      <c r="O10" s="1"/>
      <c r="P10" s="1"/>
      <c r="Q10" s="1"/>
      <c r="R10" s="1"/>
      <c r="S10" s="1"/>
      <c r="T10" s="1"/>
      <c r="U10" s="1"/>
      <c r="V10" s="1"/>
      <c r="W10" s="1"/>
      <c r="X10" s="1"/>
      <c r="Y10" s="1"/>
      <c r="Z10" s="133"/>
      <c r="AA10" s="133"/>
      <c r="AB10" s="1"/>
      <c r="AC10" s="1"/>
      <c r="AD10" s="1"/>
      <c r="AE10" s="1"/>
      <c r="AF10" s="1"/>
      <c r="AG10" s="1"/>
      <c r="AH10" s="1"/>
      <c r="AI10" s="1"/>
      <c r="AJ10" s="1"/>
      <c r="AK10" s="1"/>
      <c r="AL10" s="1"/>
      <c r="AM10" s="1"/>
      <c r="AN10" s="1"/>
      <c r="AO10" s="132"/>
      <c r="AP10" s="132"/>
      <c r="AQ10" s="1"/>
      <c r="AR10" s="1"/>
      <c r="AS10" s="1"/>
      <c r="AT10" s="132"/>
      <c r="AU10" s="1"/>
      <c r="AV10" s="1"/>
      <c r="AW10" s="1"/>
    </row>
    <row r="11" spans="1:49" ht="60.75" customHeight="1" x14ac:dyDescent="0.25">
      <c r="A11" s="185"/>
      <c r="B11" s="186"/>
      <c r="C11" s="192"/>
      <c r="D11" s="193"/>
      <c r="E11" s="194"/>
      <c r="F11" s="122">
        <v>4</v>
      </c>
      <c r="G11" s="162" t="s">
        <v>207</v>
      </c>
      <c r="H11" s="163"/>
      <c r="I11" s="235" t="s">
        <v>236</v>
      </c>
      <c r="J11" s="236"/>
      <c r="K11" s="236"/>
      <c r="L11" s="236"/>
      <c r="M11" s="237"/>
      <c r="N11" s="1"/>
      <c r="O11" s="1"/>
      <c r="P11" s="1"/>
      <c r="Q11" s="1"/>
      <c r="R11" s="1"/>
      <c r="S11" s="1"/>
      <c r="T11" s="1"/>
      <c r="U11" s="1"/>
      <c r="V11" s="1"/>
      <c r="W11" s="1"/>
      <c r="X11" s="1"/>
      <c r="Y11" s="1"/>
      <c r="Z11" s="133"/>
      <c r="AA11" s="133"/>
      <c r="AB11" s="1"/>
      <c r="AC11" s="1"/>
      <c r="AD11" s="1"/>
      <c r="AE11" s="1"/>
      <c r="AF11" s="1"/>
      <c r="AG11" s="1"/>
      <c r="AH11" s="1"/>
      <c r="AI11" s="1"/>
      <c r="AJ11" s="1"/>
      <c r="AK11" s="1"/>
      <c r="AL11" s="1"/>
      <c r="AM11" s="1"/>
      <c r="AN11" s="1"/>
      <c r="AO11" s="132"/>
      <c r="AP11" s="132"/>
      <c r="AQ11" s="1"/>
      <c r="AR11" s="1"/>
      <c r="AS11" s="1"/>
      <c r="AT11" s="132"/>
      <c r="AU11" s="1"/>
      <c r="AV11" s="1"/>
      <c r="AW11" s="1"/>
    </row>
    <row r="12" spans="1:49" ht="63" customHeight="1" x14ac:dyDescent="0.25">
      <c r="A12" s="185"/>
      <c r="B12" s="186"/>
      <c r="C12" s="192"/>
      <c r="D12" s="193"/>
      <c r="E12" s="194"/>
      <c r="F12" s="122">
        <v>5</v>
      </c>
      <c r="G12" s="162" t="s">
        <v>237</v>
      </c>
      <c r="H12" s="163"/>
      <c r="I12" s="235" t="s">
        <v>265</v>
      </c>
      <c r="J12" s="236"/>
      <c r="K12" s="236"/>
      <c r="L12" s="236"/>
      <c r="M12" s="237"/>
      <c r="N12" s="1"/>
      <c r="O12" s="1"/>
      <c r="P12" s="1"/>
      <c r="Q12" s="1"/>
      <c r="R12" s="1"/>
      <c r="S12" s="1"/>
      <c r="T12" s="1"/>
      <c r="U12" s="1"/>
      <c r="V12" s="1"/>
      <c r="W12" s="1"/>
      <c r="X12" s="1"/>
      <c r="Y12" s="1"/>
      <c r="Z12" s="133"/>
      <c r="AA12" s="133"/>
      <c r="AB12" s="1"/>
      <c r="AC12" s="1"/>
      <c r="AD12" s="1"/>
      <c r="AE12" s="1"/>
      <c r="AF12" s="1"/>
      <c r="AG12" s="1"/>
      <c r="AH12" s="1"/>
      <c r="AI12" s="1"/>
      <c r="AJ12" s="1"/>
      <c r="AK12" s="1"/>
      <c r="AL12" s="1"/>
      <c r="AM12" s="1"/>
      <c r="AN12" s="1"/>
      <c r="AO12" s="132"/>
      <c r="AP12" s="132"/>
      <c r="AQ12" s="1"/>
      <c r="AR12" s="1"/>
      <c r="AS12" s="1"/>
      <c r="AT12" s="132"/>
      <c r="AU12" s="1"/>
      <c r="AV12" s="1"/>
      <c r="AW12" s="1"/>
    </row>
    <row r="13" spans="1:49" ht="67.5" customHeight="1" x14ac:dyDescent="0.25">
      <c r="A13" s="185"/>
      <c r="B13" s="186"/>
      <c r="C13" s="192"/>
      <c r="D13" s="193"/>
      <c r="E13" s="194"/>
      <c r="F13" s="122">
        <v>6</v>
      </c>
      <c r="G13" s="162" t="s">
        <v>288</v>
      </c>
      <c r="H13" s="163"/>
      <c r="I13" s="235" t="s">
        <v>287</v>
      </c>
      <c r="J13" s="236"/>
      <c r="K13" s="236"/>
      <c r="L13" s="236"/>
      <c r="M13" s="237"/>
      <c r="N13" s="1"/>
      <c r="O13" s="1"/>
      <c r="P13" s="1"/>
      <c r="Q13" s="1"/>
      <c r="R13" s="1"/>
      <c r="S13" s="1"/>
      <c r="T13" s="1"/>
      <c r="U13" s="1"/>
      <c r="V13" s="1"/>
      <c r="W13" s="1"/>
      <c r="X13" s="1"/>
      <c r="Y13" s="1"/>
      <c r="Z13" s="133"/>
      <c r="AA13" s="133"/>
      <c r="AB13" s="1"/>
      <c r="AC13" s="1"/>
      <c r="AD13" s="1"/>
      <c r="AE13" s="1"/>
      <c r="AF13" s="1"/>
      <c r="AG13" s="1"/>
      <c r="AH13" s="1"/>
      <c r="AI13" s="1"/>
      <c r="AJ13" s="1"/>
      <c r="AK13" s="1"/>
      <c r="AL13" s="1"/>
      <c r="AM13" s="1"/>
      <c r="AN13" s="1"/>
      <c r="AO13" s="132"/>
      <c r="AP13" s="132"/>
      <c r="AQ13" s="1"/>
      <c r="AR13" s="1"/>
      <c r="AS13" s="1"/>
      <c r="AT13" s="132"/>
      <c r="AU13" s="1"/>
      <c r="AV13" s="1"/>
      <c r="AW13" s="1"/>
    </row>
    <row r="14" spans="1:49" ht="67.5" customHeight="1" x14ac:dyDescent="0.25">
      <c r="A14" s="187"/>
      <c r="B14" s="188"/>
      <c r="C14" s="195"/>
      <c r="D14" s="196"/>
      <c r="E14" s="197"/>
      <c r="F14" s="122">
        <v>7</v>
      </c>
      <c r="G14" s="162" t="s">
        <v>321</v>
      </c>
      <c r="H14" s="163"/>
      <c r="I14" s="235" t="s">
        <v>322</v>
      </c>
      <c r="J14" s="236"/>
      <c r="K14" s="236"/>
      <c r="L14" s="236"/>
      <c r="M14" s="237"/>
      <c r="N14" s="1"/>
      <c r="O14" s="1"/>
      <c r="P14" s="1"/>
      <c r="Q14" s="1"/>
      <c r="R14" s="1"/>
      <c r="S14" s="1"/>
      <c r="T14" s="1"/>
      <c r="U14" s="1"/>
      <c r="V14" s="1"/>
      <c r="W14" s="1"/>
      <c r="X14" s="1"/>
      <c r="Y14" s="1"/>
      <c r="Z14" s="133"/>
      <c r="AA14" s="133"/>
      <c r="AB14" s="1"/>
      <c r="AC14" s="1"/>
      <c r="AD14" s="1"/>
      <c r="AE14" s="1"/>
      <c r="AF14" s="1"/>
      <c r="AG14" s="1"/>
      <c r="AH14" s="1"/>
      <c r="AI14" s="1"/>
      <c r="AJ14" s="1"/>
      <c r="AK14" s="1"/>
      <c r="AL14" s="1"/>
      <c r="AM14" s="1"/>
      <c r="AN14" s="1"/>
      <c r="AO14" s="132"/>
      <c r="AP14" s="132"/>
      <c r="AQ14" s="1"/>
      <c r="AR14" s="1"/>
      <c r="AS14" s="1"/>
      <c r="AT14" s="132"/>
      <c r="AU14" s="1"/>
      <c r="AV14" s="1"/>
      <c r="AW14" s="1"/>
    </row>
    <row r="15" spans="1:49" ht="19.5" customHeight="1" thickBot="1" x14ac:dyDescent="0.3">
      <c r="A15" s="1"/>
      <c r="B15" s="1"/>
      <c r="C15" s="1"/>
      <c r="D15" s="1"/>
      <c r="E15" s="1"/>
      <c r="F15" s="1"/>
      <c r="G15" s="1"/>
      <c r="H15" s="1"/>
      <c r="I15" s="1"/>
      <c r="J15" s="1"/>
      <c r="K15" s="1"/>
      <c r="L15" s="1"/>
      <c r="M15" s="1"/>
      <c r="N15" s="1"/>
      <c r="O15" s="1"/>
      <c r="P15" s="1"/>
      <c r="Q15" s="1"/>
      <c r="R15" s="1"/>
      <c r="S15" s="1"/>
      <c r="T15" s="1"/>
      <c r="U15" s="1"/>
      <c r="V15" s="1"/>
      <c r="W15" s="1"/>
      <c r="X15" s="1"/>
      <c r="Y15" s="1"/>
      <c r="Z15" s="133"/>
      <c r="AA15" s="133"/>
      <c r="AB15" s="1"/>
      <c r="AC15" s="1"/>
      <c r="AD15" s="1"/>
      <c r="AE15" s="1"/>
      <c r="AF15" s="1"/>
      <c r="AG15" s="1"/>
      <c r="AH15" s="1"/>
      <c r="AI15" s="1"/>
      <c r="AJ15" s="1"/>
      <c r="AK15" s="1"/>
      <c r="AL15" s="1"/>
      <c r="AM15" s="1"/>
      <c r="AN15" s="1"/>
      <c r="AO15" s="132"/>
      <c r="AP15" s="132"/>
      <c r="AQ15" s="1"/>
      <c r="AR15" s="1"/>
      <c r="AS15" s="1"/>
      <c r="AT15" s="132"/>
      <c r="AU15" s="1"/>
      <c r="AV15" s="1"/>
      <c r="AW15" s="1"/>
    </row>
    <row r="16" spans="1:49" ht="15" customHeight="1" x14ac:dyDescent="0.25">
      <c r="A16" s="206" t="s">
        <v>6</v>
      </c>
      <c r="B16" s="207"/>
      <c r="C16" s="210" t="s">
        <v>7</v>
      </c>
      <c r="D16" s="213" t="s">
        <v>8</v>
      </c>
      <c r="E16" s="214"/>
      <c r="F16" s="207"/>
      <c r="G16" s="217" t="s">
        <v>9</v>
      </c>
      <c r="H16" s="217"/>
      <c r="I16" s="217"/>
      <c r="J16" s="217"/>
      <c r="K16" s="217"/>
      <c r="L16" s="217"/>
      <c r="M16" s="217"/>
      <c r="N16" s="217"/>
      <c r="O16" s="217"/>
      <c r="P16" s="217"/>
      <c r="Q16" s="218"/>
      <c r="R16" s="254" t="s">
        <v>10</v>
      </c>
      <c r="S16" s="255"/>
      <c r="T16" s="255"/>
      <c r="U16" s="255"/>
      <c r="V16" s="256"/>
      <c r="W16" s="263" t="s">
        <v>11</v>
      </c>
      <c r="X16" s="263"/>
      <c r="Y16" s="263"/>
      <c r="Z16" s="263"/>
      <c r="AA16" s="264"/>
      <c r="AB16" s="265" t="s">
        <v>12</v>
      </c>
      <c r="AC16" s="266"/>
      <c r="AD16" s="266"/>
      <c r="AE16" s="266"/>
      <c r="AF16" s="267"/>
      <c r="AG16" s="268" t="s">
        <v>12</v>
      </c>
      <c r="AH16" s="268"/>
      <c r="AI16" s="268"/>
      <c r="AJ16" s="268"/>
      <c r="AK16" s="269"/>
      <c r="AL16" s="266" t="s">
        <v>12</v>
      </c>
      <c r="AM16" s="266"/>
      <c r="AN16" s="266"/>
      <c r="AO16" s="266"/>
      <c r="AP16" s="267"/>
      <c r="AQ16" s="270" t="s">
        <v>13</v>
      </c>
      <c r="AR16" s="271"/>
      <c r="AS16" s="271"/>
      <c r="AT16" s="272"/>
      <c r="AU16" s="8"/>
    </row>
    <row r="17" spans="1:47" s="9" customFormat="1" x14ac:dyDescent="0.25">
      <c r="A17" s="208"/>
      <c r="B17" s="186"/>
      <c r="C17" s="211"/>
      <c r="D17" s="185"/>
      <c r="E17" s="215"/>
      <c r="F17" s="186"/>
      <c r="G17" s="219"/>
      <c r="H17" s="219"/>
      <c r="I17" s="219"/>
      <c r="J17" s="219"/>
      <c r="K17" s="219"/>
      <c r="L17" s="219"/>
      <c r="M17" s="219"/>
      <c r="N17" s="219"/>
      <c r="O17" s="219"/>
      <c r="P17" s="219"/>
      <c r="Q17" s="220"/>
      <c r="R17" s="257"/>
      <c r="S17" s="258"/>
      <c r="T17" s="258"/>
      <c r="U17" s="258"/>
      <c r="V17" s="259"/>
      <c r="W17" s="273" t="s">
        <v>14</v>
      </c>
      <c r="X17" s="273"/>
      <c r="Y17" s="273"/>
      <c r="Z17" s="273"/>
      <c r="AA17" s="274"/>
      <c r="AB17" s="223" t="s">
        <v>15</v>
      </c>
      <c r="AC17" s="224"/>
      <c r="AD17" s="224"/>
      <c r="AE17" s="224"/>
      <c r="AF17" s="225"/>
      <c r="AG17" s="229" t="s">
        <v>16</v>
      </c>
      <c r="AH17" s="230"/>
      <c r="AI17" s="230"/>
      <c r="AJ17" s="230"/>
      <c r="AK17" s="231"/>
      <c r="AL17" s="223" t="s">
        <v>17</v>
      </c>
      <c r="AM17" s="224"/>
      <c r="AN17" s="224"/>
      <c r="AO17" s="224"/>
      <c r="AP17" s="225"/>
      <c r="AQ17" s="238" t="s">
        <v>18</v>
      </c>
      <c r="AR17" s="239"/>
      <c r="AS17" s="239"/>
      <c r="AT17" s="240"/>
      <c r="AU17" s="8"/>
    </row>
    <row r="18" spans="1:47" s="9" customFormat="1" x14ac:dyDescent="0.25">
      <c r="A18" s="209"/>
      <c r="B18" s="188"/>
      <c r="C18" s="211"/>
      <c r="D18" s="187"/>
      <c r="E18" s="216"/>
      <c r="F18" s="188"/>
      <c r="G18" s="221"/>
      <c r="H18" s="221"/>
      <c r="I18" s="221"/>
      <c r="J18" s="221"/>
      <c r="K18" s="221"/>
      <c r="L18" s="221"/>
      <c r="M18" s="221"/>
      <c r="N18" s="221"/>
      <c r="O18" s="221"/>
      <c r="P18" s="221"/>
      <c r="Q18" s="222"/>
      <c r="R18" s="260"/>
      <c r="S18" s="261"/>
      <c r="T18" s="261"/>
      <c r="U18" s="261"/>
      <c r="V18" s="262"/>
      <c r="W18" s="275"/>
      <c r="X18" s="275"/>
      <c r="Y18" s="275"/>
      <c r="Z18" s="275"/>
      <c r="AA18" s="276"/>
      <c r="AB18" s="226"/>
      <c r="AC18" s="227"/>
      <c r="AD18" s="227"/>
      <c r="AE18" s="227"/>
      <c r="AF18" s="228"/>
      <c r="AG18" s="232"/>
      <c r="AH18" s="233"/>
      <c r="AI18" s="233"/>
      <c r="AJ18" s="233"/>
      <c r="AK18" s="234"/>
      <c r="AL18" s="226"/>
      <c r="AM18" s="227"/>
      <c r="AN18" s="227"/>
      <c r="AO18" s="227"/>
      <c r="AP18" s="228"/>
      <c r="AQ18" s="241"/>
      <c r="AR18" s="242"/>
      <c r="AS18" s="242"/>
      <c r="AT18" s="243"/>
      <c r="AU18" s="8"/>
    </row>
    <row r="19" spans="1:47" s="9" customFormat="1" ht="75.75" thickBot="1" x14ac:dyDescent="0.3">
      <c r="A19" s="10" t="s">
        <v>19</v>
      </c>
      <c r="B19" s="11" t="s">
        <v>20</v>
      </c>
      <c r="C19" s="212"/>
      <c r="D19" s="12" t="s">
        <v>21</v>
      </c>
      <c r="E19" s="11" t="s">
        <v>22</v>
      </c>
      <c r="F19" s="11" t="s">
        <v>23</v>
      </c>
      <c r="G19" s="13" t="s">
        <v>24</v>
      </c>
      <c r="H19" s="13" t="s">
        <v>25</v>
      </c>
      <c r="I19" s="13" t="s">
        <v>26</v>
      </c>
      <c r="J19" s="13" t="s">
        <v>27</v>
      </c>
      <c r="K19" s="13" t="s">
        <v>28</v>
      </c>
      <c r="L19" s="13" t="s">
        <v>29</v>
      </c>
      <c r="M19" s="13" t="s">
        <v>30</v>
      </c>
      <c r="N19" s="13" t="s">
        <v>31</v>
      </c>
      <c r="O19" s="13" t="s">
        <v>32</v>
      </c>
      <c r="P19" s="13" t="s">
        <v>33</v>
      </c>
      <c r="Q19" s="14" t="s">
        <v>34</v>
      </c>
      <c r="R19" s="15" t="s">
        <v>35</v>
      </c>
      <c r="S19" s="16" t="s">
        <v>36</v>
      </c>
      <c r="T19" s="16" t="s">
        <v>37</v>
      </c>
      <c r="U19" s="16" t="s">
        <v>38</v>
      </c>
      <c r="V19" s="17" t="s">
        <v>128</v>
      </c>
      <c r="W19" s="18" t="s">
        <v>39</v>
      </c>
      <c r="X19" s="19" t="s">
        <v>40</v>
      </c>
      <c r="Y19" s="19" t="s">
        <v>41</v>
      </c>
      <c r="Z19" s="19" t="s">
        <v>42</v>
      </c>
      <c r="AA19" s="20" t="s">
        <v>43</v>
      </c>
      <c r="AB19" s="21" t="s">
        <v>39</v>
      </c>
      <c r="AC19" s="22" t="s">
        <v>40</v>
      </c>
      <c r="AD19" s="22" t="s">
        <v>41</v>
      </c>
      <c r="AE19" s="22" t="s">
        <v>42</v>
      </c>
      <c r="AF19" s="23" t="s">
        <v>43</v>
      </c>
      <c r="AG19" s="24" t="s">
        <v>39</v>
      </c>
      <c r="AH19" s="25" t="s">
        <v>40</v>
      </c>
      <c r="AI19" s="25" t="s">
        <v>41</v>
      </c>
      <c r="AJ19" s="25" t="s">
        <v>42</v>
      </c>
      <c r="AK19" s="26" t="s">
        <v>43</v>
      </c>
      <c r="AL19" s="21" t="s">
        <v>39</v>
      </c>
      <c r="AM19" s="22" t="s">
        <v>40</v>
      </c>
      <c r="AN19" s="22" t="s">
        <v>41</v>
      </c>
      <c r="AO19" s="22" t="s">
        <v>42</v>
      </c>
      <c r="AP19" s="23" t="s">
        <v>43</v>
      </c>
      <c r="AQ19" s="27" t="s">
        <v>39</v>
      </c>
      <c r="AR19" s="28" t="s">
        <v>44</v>
      </c>
      <c r="AS19" s="28" t="s">
        <v>45</v>
      </c>
      <c r="AT19" s="29" t="s">
        <v>46</v>
      </c>
      <c r="AU19" s="8"/>
    </row>
    <row r="20" spans="1:47" s="80" customFormat="1" ht="128.25" customHeight="1" x14ac:dyDescent="0.25">
      <c r="A20" s="63">
        <v>4</v>
      </c>
      <c r="B20" s="64" t="s">
        <v>47</v>
      </c>
      <c r="C20" s="65" t="s">
        <v>48</v>
      </c>
      <c r="D20" s="66">
        <v>1</v>
      </c>
      <c r="E20" s="67" t="s">
        <v>129</v>
      </c>
      <c r="F20" s="68" t="s">
        <v>49</v>
      </c>
      <c r="G20" s="69" t="s">
        <v>50</v>
      </c>
      <c r="H20" s="69" t="s">
        <v>51</v>
      </c>
      <c r="I20" s="70" t="s">
        <v>197</v>
      </c>
      <c r="J20" s="66" t="s">
        <v>52</v>
      </c>
      <c r="K20" s="64" t="s">
        <v>53</v>
      </c>
      <c r="L20" s="71">
        <v>0</v>
      </c>
      <c r="M20" s="71">
        <v>0.05</v>
      </c>
      <c r="N20" s="71">
        <v>0.1</v>
      </c>
      <c r="O20" s="71">
        <v>0.2</v>
      </c>
      <c r="P20" s="71">
        <f t="shared" ref="P20:P27" si="0">+O20</f>
        <v>0.2</v>
      </c>
      <c r="Q20" s="72" t="s">
        <v>54</v>
      </c>
      <c r="R20" s="73" t="s">
        <v>55</v>
      </c>
      <c r="S20" s="69" t="s">
        <v>56</v>
      </c>
      <c r="T20" s="64" t="s">
        <v>57</v>
      </c>
      <c r="U20" s="74" t="s">
        <v>59</v>
      </c>
      <c r="V20" s="75" t="s">
        <v>58</v>
      </c>
      <c r="W20" s="76" t="s">
        <v>150</v>
      </c>
      <c r="X20" s="77" t="s">
        <v>150</v>
      </c>
      <c r="Y20" s="65" t="s">
        <v>150</v>
      </c>
      <c r="Z20" s="134" t="s">
        <v>209</v>
      </c>
      <c r="AA20" s="138" t="s">
        <v>210</v>
      </c>
      <c r="AB20" s="76">
        <f t="shared" ref="AB20:AB34" si="1">+M20</f>
        <v>0.05</v>
      </c>
      <c r="AC20" s="156">
        <v>3.6999999999999998E-2</v>
      </c>
      <c r="AD20" s="128">
        <f>IF(AC20/AB20&gt;100%,100%,AC20/AB20)</f>
        <v>0.73999999999999988</v>
      </c>
      <c r="AE20" s="134" t="s">
        <v>238</v>
      </c>
      <c r="AF20" s="78" t="s">
        <v>210</v>
      </c>
      <c r="AG20" s="76">
        <f t="shared" ref="AG20:AG34" si="2">+N20</f>
        <v>0.1</v>
      </c>
      <c r="AH20" s="156">
        <v>9.8000000000000004E-2</v>
      </c>
      <c r="AI20" s="128">
        <f>IF(AH20/AG20&gt;100%,100%,AH20/AG20)</f>
        <v>0.98</v>
      </c>
      <c r="AJ20" s="134" t="s">
        <v>272</v>
      </c>
      <c r="AK20" s="78" t="s">
        <v>210</v>
      </c>
      <c r="AL20" s="76">
        <f t="shared" ref="AL20:AL33" si="3">+O20</f>
        <v>0.2</v>
      </c>
      <c r="AM20" s="128">
        <v>0.13700000000000001</v>
      </c>
      <c r="AN20" s="128">
        <f>IF(AM20/AL20&gt;100%,100%,AM20/AL20)</f>
        <v>0.68500000000000005</v>
      </c>
      <c r="AO20" s="134" t="s">
        <v>293</v>
      </c>
      <c r="AP20" s="138" t="s">
        <v>210</v>
      </c>
      <c r="AQ20" s="123">
        <f t="shared" ref="AQ20:AQ34" si="4">+P20</f>
        <v>0.2</v>
      </c>
      <c r="AR20" s="156">
        <v>0.13700000000000001</v>
      </c>
      <c r="AS20" s="128">
        <f>IF(AR20/AQ20&gt;100%,100%,AR20/AQ20)</f>
        <v>0.68500000000000005</v>
      </c>
      <c r="AT20" s="134" t="s">
        <v>293</v>
      </c>
      <c r="AU20" s="79"/>
    </row>
    <row r="21" spans="1:47" s="80" customFormat="1" ht="108.75" customHeight="1" x14ac:dyDescent="0.25">
      <c r="A21" s="81">
        <v>4</v>
      </c>
      <c r="B21" s="69" t="s">
        <v>47</v>
      </c>
      <c r="C21" s="71" t="s">
        <v>60</v>
      </c>
      <c r="D21" s="68">
        <v>2</v>
      </c>
      <c r="E21" s="82" t="s">
        <v>61</v>
      </c>
      <c r="F21" s="68" t="s">
        <v>49</v>
      </c>
      <c r="G21" s="82" t="s">
        <v>62</v>
      </c>
      <c r="H21" s="82" t="s">
        <v>63</v>
      </c>
      <c r="I21" s="83">
        <v>0.6</v>
      </c>
      <c r="J21" s="84" t="s">
        <v>52</v>
      </c>
      <c r="K21" s="64" t="s">
        <v>53</v>
      </c>
      <c r="L21" s="85">
        <v>0.12</v>
      </c>
      <c r="M21" s="85">
        <v>0.34</v>
      </c>
      <c r="N21" s="86">
        <v>0.51</v>
      </c>
      <c r="O21" s="86">
        <v>0.68</v>
      </c>
      <c r="P21" s="87">
        <f t="shared" si="0"/>
        <v>0.68</v>
      </c>
      <c r="Q21" s="88" t="s">
        <v>64</v>
      </c>
      <c r="R21" s="89" t="s">
        <v>65</v>
      </c>
      <c r="S21" s="82" t="s">
        <v>66</v>
      </c>
      <c r="T21" s="64" t="s">
        <v>57</v>
      </c>
      <c r="U21" s="90" t="s">
        <v>59</v>
      </c>
      <c r="V21" s="88" t="s">
        <v>67</v>
      </c>
      <c r="W21" s="76">
        <f t="shared" ref="W21:W34" si="5">+L21</f>
        <v>0.12</v>
      </c>
      <c r="X21" s="144">
        <v>0.1031</v>
      </c>
      <c r="Y21" s="128">
        <f>IF(X21/W21&gt;100%,100%,X21/W21)</f>
        <v>0.85916666666666663</v>
      </c>
      <c r="Z21" s="135" t="s">
        <v>212</v>
      </c>
      <c r="AA21" s="139" t="s">
        <v>210</v>
      </c>
      <c r="AB21" s="76">
        <f t="shared" si="1"/>
        <v>0.34</v>
      </c>
      <c r="AC21" s="156">
        <v>0.2303</v>
      </c>
      <c r="AD21" s="128">
        <f t="shared" ref="AD21:AD41" si="6">IF(AC21/AB21&gt;100%,100%,AC21/AB21)</f>
        <v>0.6773529411764706</v>
      </c>
      <c r="AE21" s="134" t="s">
        <v>239</v>
      </c>
      <c r="AF21" s="91" t="s">
        <v>210</v>
      </c>
      <c r="AG21" s="76">
        <f t="shared" si="2"/>
        <v>0.51</v>
      </c>
      <c r="AH21" s="156">
        <v>0.52739999999999998</v>
      </c>
      <c r="AI21" s="128">
        <f t="shared" ref="AI21:AI41" si="7">IF(AH21/AG21&gt;100%,100%,AH21/AG21)</f>
        <v>1</v>
      </c>
      <c r="AJ21" s="134" t="s">
        <v>273</v>
      </c>
      <c r="AK21" s="78" t="s">
        <v>210</v>
      </c>
      <c r="AL21" s="76">
        <f t="shared" si="3"/>
        <v>0.68</v>
      </c>
      <c r="AM21" s="128">
        <v>0.84499999999999997</v>
      </c>
      <c r="AN21" s="128">
        <f t="shared" ref="AN21:AN41" si="8">IF(AM21/AL21&gt;100%,100%,AM21/AL21)</f>
        <v>1</v>
      </c>
      <c r="AO21" s="135" t="s">
        <v>294</v>
      </c>
      <c r="AP21" s="139" t="s">
        <v>210</v>
      </c>
      <c r="AQ21" s="123">
        <f t="shared" si="4"/>
        <v>0.68</v>
      </c>
      <c r="AR21" s="156">
        <v>0.84499999999999997</v>
      </c>
      <c r="AS21" s="128">
        <f t="shared" ref="AS21:AS41" si="9">IF(AR21/AQ21&gt;100%,100%,AR21/AQ21)</f>
        <v>1</v>
      </c>
      <c r="AT21" s="134" t="s">
        <v>294</v>
      </c>
      <c r="AU21" s="79"/>
    </row>
    <row r="22" spans="1:47" s="80" customFormat="1" ht="156.75" customHeight="1" x14ac:dyDescent="0.25">
      <c r="A22" s="81">
        <v>4</v>
      </c>
      <c r="B22" s="69" t="s">
        <v>47</v>
      </c>
      <c r="C22" s="71" t="s">
        <v>60</v>
      </c>
      <c r="D22" s="68">
        <v>3</v>
      </c>
      <c r="E22" s="82" t="s">
        <v>133</v>
      </c>
      <c r="F22" s="68" t="s">
        <v>49</v>
      </c>
      <c r="G22" s="82" t="s">
        <v>68</v>
      </c>
      <c r="H22" s="82" t="s">
        <v>69</v>
      </c>
      <c r="I22" s="83">
        <v>0.6</v>
      </c>
      <c r="J22" s="84" t="s">
        <v>52</v>
      </c>
      <c r="K22" s="64" t="s">
        <v>53</v>
      </c>
      <c r="L22" s="71">
        <v>0.17</v>
      </c>
      <c r="M22" s="71">
        <v>0.34</v>
      </c>
      <c r="N22" s="71">
        <v>0.51</v>
      </c>
      <c r="O22" s="71">
        <v>0.69</v>
      </c>
      <c r="P22" s="71">
        <f t="shared" si="0"/>
        <v>0.69</v>
      </c>
      <c r="Q22" s="88" t="s">
        <v>64</v>
      </c>
      <c r="R22" s="89" t="s">
        <v>65</v>
      </c>
      <c r="S22" s="82" t="s">
        <v>66</v>
      </c>
      <c r="T22" s="64" t="s">
        <v>57</v>
      </c>
      <c r="U22" s="90" t="s">
        <v>59</v>
      </c>
      <c r="V22" s="88" t="s">
        <v>67</v>
      </c>
      <c r="W22" s="76">
        <f t="shared" si="5"/>
        <v>0.17</v>
      </c>
      <c r="X22" s="144">
        <v>7.4800000000000005E-2</v>
      </c>
      <c r="Y22" s="128">
        <f t="shared" ref="Y22:Y41" si="10">IF(X22/W22&gt;100%,100%,X22/W22)</f>
        <v>0.44</v>
      </c>
      <c r="Z22" s="135" t="s">
        <v>213</v>
      </c>
      <c r="AA22" s="139" t="s">
        <v>210</v>
      </c>
      <c r="AB22" s="76">
        <f t="shared" si="1"/>
        <v>0.34</v>
      </c>
      <c r="AC22" s="156">
        <v>0.37140000000000001</v>
      </c>
      <c r="AD22" s="128">
        <f t="shared" si="6"/>
        <v>1</v>
      </c>
      <c r="AE22" s="134" t="s">
        <v>240</v>
      </c>
      <c r="AF22" s="91" t="s">
        <v>210</v>
      </c>
      <c r="AG22" s="76">
        <f t="shared" si="2"/>
        <v>0.51</v>
      </c>
      <c r="AH22" s="156">
        <v>0.5716</v>
      </c>
      <c r="AI22" s="128">
        <f t="shared" si="7"/>
        <v>1</v>
      </c>
      <c r="AJ22" s="134" t="s">
        <v>274</v>
      </c>
      <c r="AK22" s="78" t="s">
        <v>210</v>
      </c>
      <c r="AL22" s="76">
        <f t="shared" si="3"/>
        <v>0.69</v>
      </c>
      <c r="AM22" s="128">
        <v>0.7712</v>
      </c>
      <c r="AN22" s="128">
        <f t="shared" si="8"/>
        <v>1</v>
      </c>
      <c r="AO22" s="135" t="s">
        <v>295</v>
      </c>
      <c r="AP22" s="139" t="s">
        <v>210</v>
      </c>
      <c r="AQ22" s="123">
        <f t="shared" si="4"/>
        <v>0.69</v>
      </c>
      <c r="AR22" s="156">
        <v>0.7712</v>
      </c>
      <c r="AS22" s="128">
        <f t="shared" si="9"/>
        <v>1</v>
      </c>
      <c r="AT22" s="134" t="s">
        <v>295</v>
      </c>
      <c r="AU22" s="79"/>
    </row>
    <row r="23" spans="1:47" s="80" customFormat="1" ht="120.75" customHeight="1" x14ac:dyDescent="0.25">
      <c r="A23" s="81">
        <v>4</v>
      </c>
      <c r="B23" s="69" t="s">
        <v>47</v>
      </c>
      <c r="C23" s="71" t="s">
        <v>60</v>
      </c>
      <c r="D23" s="68">
        <v>4</v>
      </c>
      <c r="E23" s="82" t="s">
        <v>134</v>
      </c>
      <c r="F23" s="68" t="s">
        <v>49</v>
      </c>
      <c r="G23" s="82" t="s">
        <v>70</v>
      </c>
      <c r="H23" s="82" t="s">
        <v>71</v>
      </c>
      <c r="I23" s="92">
        <v>0.96489999999999998</v>
      </c>
      <c r="J23" s="84" t="s">
        <v>52</v>
      </c>
      <c r="K23" s="64" t="s">
        <v>53</v>
      </c>
      <c r="L23" s="71">
        <v>0.23</v>
      </c>
      <c r="M23" s="71">
        <v>0.45</v>
      </c>
      <c r="N23" s="71">
        <v>0.7</v>
      </c>
      <c r="O23" s="71">
        <v>0.95</v>
      </c>
      <c r="P23" s="71">
        <f t="shared" si="0"/>
        <v>0.95</v>
      </c>
      <c r="Q23" s="88" t="s">
        <v>64</v>
      </c>
      <c r="R23" s="89" t="s">
        <v>65</v>
      </c>
      <c r="S23" s="82" t="s">
        <v>66</v>
      </c>
      <c r="T23" s="64" t="s">
        <v>57</v>
      </c>
      <c r="U23" s="90" t="s">
        <v>59</v>
      </c>
      <c r="V23" s="88" t="s">
        <v>72</v>
      </c>
      <c r="W23" s="76">
        <f t="shared" si="5"/>
        <v>0.23</v>
      </c>
      <c r="X23" s="144">
        <v>0.2742</v>
      </c>
      <c r="Y23" s="128">
        <f t="shared" si="10"/>
        <v>1</v>
      </c>
      <c r="Z23" s="135" t="s">
        <v>214</v>
      </c>
      <c r="AA23" s="139" t="s">
        <v>210</v>
      </c>
      <c r="AB23" s="76">
        <f t="shared" si="1"/>
        <v>0.45</v>
      </c>
      <c r="AC23" s="156">
        <v>0.46560000000000001</v>
      </c>
      <c r="AD23" s="128">
        <f t="shared" si="6"/>
        <v>1</v>
      </c>
      <c r="AE23" s="134" t="s">
        <v>241</v>
      </c>
      <c r="AF23" s="91" t="s">
        <v>210</v>
      </c>
      <c r="AG23" s="76">
        <f t="shared" si="2"/>
        <v>0.7</v>
      </c>
      <c r="AH23" s="156">
        <v>0.75190000000000001</v>
      </c>
      <c r="AI23" s="128">
        <f t="shared" si="7"/>
        <v>1</v>
      </c>
      <c r="AJ23" s="134" t="s">
        <v>275</v>
      </c>
      <c r="AK23" s="78" t="s">
        <v>210</v>
      </c>
      <c r="AL23" s="76">
        <f t="shared" si="3"/>
        <v>0.95</v>
      </c>
      <c r="AM23" s="128">
        <v>0.96940000000000004</v>
      </c>
      <c r="AN23" s="128">
        <f t="shared" si="8"/>
        <v>1</v>
      </c>
      <c r="AO23" s="135" t="s">
        <v>296</v>
      </c>
      <c r="AP23" s="139" t="s">
        <v>210</v>
      </c>
      <c r="AQ23" s="123">
        <f t="shared" si="4"/>
        <v>0.95</v>
      </c>
      <c r="AR23" s="156">
        <v>0.96940000000000004</v>
      </c>
      <c r="AS23" s="128">
        <f t="shared" si="9"/>
        <v>1</v>
      </c>
      <c r="AT23" s="134" t="s">
        <v>296</v>
      </c>
      <c r="AU23" s="79"/>
    </row>
    <row r="24" spans="1:47" s="80" customFormat="1" ht="110.25" customHeight="1" x14ac:dyDescent="0.25">
      <c r="A24" s="81">
        <v>4</v>
      </c>
      <c r="B24" s="69" t="s">
        <v>47</v>
      </c>
      <c r="C24" s="71" t="s">
        <v>60</v>
      </c>
      <c r="D24" s="68">
        <v>5</v>
      </c>
      <c r="E24" s="69" t="s">
        <v>135</v>
      </c>
      <c r="F24" s="68" t="s">
        <v>49</v>
      </c>
      <c r="G24" s="69" t="s">
        <v>73</v>
      </c>
      <c r="H24" s="69" t="s">
        <v>74</v>
      </c>
      <c r="I24" s="87">
        <v>0.25</v>
      </c>
      <c r="J24" s="68" t="s">
        <v>52</v>
      </c>
      <c r="K24" s="64" t="s">
        <v>53</v>
      </c>
      <c r="L24" s="71">
        <v>0.1</v>
      </c>
      <c r="M24" s="71">
        <v>0.2</v>
      </c>
      <c r="N24" s="71">
        <v>0.3</v>
      </c>
      <c r="O24" s="71">
        <v>0.5</v>
      </c>
      <c r="P24" s="71">
        <f t="shared" si="0"/>
        <v>0.5</v>
      </c>
      <c r="Q24" s="72" t="s">
        <v>64</v>
      </c>
      <c r="R24" s="73" t="s">
        <v>65</v>
      </c>
      <c r="S24" s="82" t="s">
        <v>66</v>
      </c>
      <c r="T24" s="64" t="s">
        <v>57</v>
      </c>
      <c r="U24" s="90" t="s">
        <v>59</v>
      </c>
      <c r="V24" s="88" t="s">
        <v>72</v>
      </c>
      <c r="W24" s="76">
        <f t="shared" si="5"/>
        <v>0.1</v>
      </c>
      <c r="X24" s="144">
        <v>0.1515</v>
      </c>
      <c r="Y24" s="128">
        <f t="shared" si="10"/>
        <v>1</v>
      </c>
      <c r="Z24" s="135" t="s">
        <v>215</v>
      </c>
      <c r="AA24" s="139" t="s">
        <v>210</v>
      </c>
      <c r="AB24" s="76">
        <f t="shared" si="1"/>
        <v>0.2</v>
      </c>
      <c r="AC24" s="156">
        <v>0.20449999999999999</v>
      </c>
      <c r="AD24" s="128">
        <f t="shared" si="6"/>
        <v>1</v>
      </c>
      <c r="AE24" s="134" t="s">
        <v>242</v>
      </c>
      <c r="AF24" s="91" t="s">
        <v>210</v>
      </c>
      <c r="AG24" s="76">
        <f t="shared" si="2"/>
        <v>0.3</v>
      </c>
      <c r="AH24" s="156">
        <v>0.36009999999999998</v>
      </c>
      <c r="AI24" s="128">
        <f t="shared" si="7"/>
        <v>1</v>
      </c>
      <c r="AJ24" s="134" t="s">
        <v>276</v>
      </c>
      <c r="AK24" s="78" t="s">
        <v>210</v>
      </c>
      <c r="AL24" s="76">
        <f t="shared" si="3"/>
        <v>0.5</v>
      </c>
      <c r="AM24" s="128">
        <v>0.46500000000000002</v>
      </c>
      <c r="AN24" s="128">
        <f t="shared" si="8"/>
        <v>0.93</v>
      </c>
      <c r="AO24" s="135" t="s">
        <v>297</v>
      </c>
      <c r="AP24" s="139" t="s">
        <v>210</v>
      </c>
      <c r="AQ24" s="123">
        <f t="shared" si="4"/>
        <v>0.5</v>
      </c>
      <c r="AR24" s="156">
        <v>0.46500000000000002</v>
      </c>
      <c r="AS24" s="128">
        <f t="shared" si="9"/>
        <v>0.93</v>
      </c>
      <c r="AT24" s="134" t="s">
        <v>297</v>
      </c>
      <c r="AU24" s="79"/>
    </row>
    <row r="25" spans="1:47" s="80" customFormat="1" ht="131.25" customHeight="1" x14ac:dyDescent="0.25">
      <c r="A25" s="81">
        <v>4</v>
      </c>
      <c r="B25" s="69" t="s">
        <v>47</v>
      </c>
      <c r="C25" s="71" t="s">
        <v>60</v>
      </c>
      <c r="D25" s="68">
        <v>6</v>
      </c>
      <c r="E25" s="82" t="s">
        <v>130</v>
      </c>
      <c r="F25" s="84" t="s">
        <v>75</v>
      </c>
      <c r="G25" s="82" t="s">
        <v>76</v>
      </c>
      <c r="H25" s="82" t="s">
        <v>77</v>
      </c>
      <c r="I25" s="83">
        <v>0.95</v>
      </c>
      <c r="J25" s="84" t="s">
        <v>78</v>
      </c>
      <c r="K25" s="64" t="s">
        <v>53</v>
      </c>
      <c r="L25" s="71">
        <v>1</v>
      </c>
      <c r="M25" s="71">
        <v>1</v>
      </c>
      <c r="N25" s="71">
        <v>1</v>
      </c>
      <c r="O25" s="71">
        <v>1</v>
      </c>
      <c r="P25" s="71">
        <f t="shared" si="0"/>
        <v>1</v>
      </c>
      <c r="Q25" s="88" t="s">
        <v>64</v>
      </c>
      <c r="R25" s="89" t="s">
        <v>79</v>
      </c>
      <c r="S25" s="82" t="s">
        <v>80</v>
      </c>
      <c r="T25" s="64" t="s">
        <v>57</v>
      </c>
      <c r="U25" s="90" t="s">
        <v>59</v>
      </c>
      <c r="V25" s="93" t="s">
        <v>81</v>
      </c>
      <c r="W25" s="76">
        <f t="shared" si="5"/>
        <v>1</v>
      </c>
      <c r="X25" s="144">
        <v>1</v>
      </c>
      <c r="Y25" s="128">
        <f t="shared" si="10"/>
        <v>1</v>
      </c>
      <c r="Z25" s="135" t="s">
        <v>216</v>
      </c>
      <c r="AA25" s="139" t="s">
        <v>210</v>
      </c>
      <c r="AB25" s="76">
        <f t="shared" si="1"/>
        <v>1</v>
      </c>
      <c r="AC25" s="156">
        <v>0.99380000000000002</v>
      </c>
      <c r="AD25" s="128">
        <f t="shared" si="6"/>
        <v>0.99380000000000002</v>
      </c>
      <c r="AE25" s="134" t="s">
        <v>243</v>
      </c>
      <c r="AF25" s="91" t="s">
        <v>210</v>
      </c>
      <c r="AG25" s="76">
        <f t="shared" si="2"/>
        <v>1</v>
      </c>
      <c r="AH25" s="156">
        <v>1</v>
      </c>
      <c r="AI25" s="128">
        <f t="shared" si="7"/>
        <v>1</v>
      </c>
      <c r="AJ25" s="134" t="s">
        <v>277</v>
      </c>
      <c r="AK25" s="78" t="s">
        <v>210</v>
      </c>
      <c r="AL25" s="76">
        <f t="shared" si="3"/>
        <v>1</v>
      </c>
      <c r="AM25" s="128">
        <v>1</v>
      </c>
      <c r="AN25" s="128">
        <f t="shared" si="8"/>
        <v>1</v>
      </c>
      <c r="AO25" s="135" t="s">
        <v>289</v>
      </c>
      <c r="AP25" s="139" t="s">
        <v>210</v>
      </c>
      <c r="AQ25" s="123">
        <f t="shared" si="4"/>
        <v>1</v>
      </c>
      <c r="AR25" s="144">
        <f>AVERAGE(X25,AC25,AH25,AM25)</f>
        <v>0.99845000000000006</v>
      </c>
      <c r="AS25" s="128">
        <f t="shared" si="9"/>
        <v>0.99845000000000006</v>
      </c>
      <c r="AT25" s="135" t="s">
        <v>303</v>
      </c>
      <c r="AU25" s="79"/>
    </row>
    <row r="26" spans="1:47" s="80" customFormat="1" ht="88.5" customHeight="1" x14ac:dyDescent="0.25">
      <c r="A26" s="81">
        <v>4</v>
      </c>
      <c r="B26" s="69" t="s">
        <v>47</v>
      </c>
      <c r="C26" s="71" t="s">
        <v>60</v>
      </c>
      <c r="D26" s="68">
        <v>7</v>
      </c>
      <c r="E26" s="82" t="s">
        <v>82</v>
      </c>
      <c r="F26" s="68" t="s">
        <v>49</v>
      </c>
      <c r="G26" s="82" t="s">
        <v>83</v>
      </c>
      <c r="H26" s="82" t="s">
        <v>84</v>
      </c>
      <c r="I26" s="83">
        <v>1</v>
      </c>
      <c r="J26" s="84" t="s">
        <v>78</v>
      </c>
      <c r="K26" s="64" t="s">
        <v>53</v>
      </c>
      <c r="L26" s="85">
        <v>1</v>
      </c>
      <c r="M26" s="85">
        <v>1</v>
      </c>
      <c r="N26" s="85">
        <v>1</v>
      </c>
      <c r="O26" s="85">
        <v>1</v>
      </c>
      <c r="P26" s="87">
        <f t="shared" si="0"/>
        <v>1</v>
      </c>
      <c r="Q26" s="88" t="s">
        <v>64</v>
      </c>
      <c r="R26" s="89" t="s">
        <v>79</v>
      </c>
      <c r="S26" s="94" t="s">
        <v>85</v>
      </c>
      <c r="T26" s="64" t="s">
        <v>57</v>
      </c>
      <c r="U26" s="90" t="s">
        <v>59</v>
      </c>
      <c r="V26" s="93" t="s">
        <v>86</v>
      </c>
      <c r="W26" s="76">
        <f t="shared" si="5"/>
        <v>1</v>
      </c>
      <c r="X26" s="144">
        <v>0.99680000000000002</v>
      </c>
      <c r="Y26" s="128">
        <f t="shared" si="10"/>
        <v>0.99680000000000002</v>
      </c>
      <c r="Z26" s="135" t="s">
        <v>217</v>
      </c>
      <c r="AA26" s="139" t="s">
        <v>210</v>
      </c>
      <c r="AB26" s="76">
        <f t="shared" si="1"/>
        <v>1</v>
      </c>
      <c r="AC26" s="156">
        <v>0.92</v>
      </c>
      <c r="AD26" s="128">
        <f t="shared" si="6"/>
        <v>0.92</v>
      </c>
      <c r="AE26" s="134" t="s">
        <v>244</v>
      </c>
      <c r="AF26" s="91" t="s">
        <v>210</v>
      </c>
      <c r="AG26" s="76">
        <f t="shared" si="2"/>
        <v>1</v>
      </c>
      <c r="AH26" s="156">
        <v>1</v>
      </c>
      <c r="AI26" s="128">
        <f t="shared" si="7"/>
        <v>1</v>
      </c>
      <c r="AJ26" s="134" t="s">
        <v>278</v>
      </c>
      <c r="AK26" s="78" t="s">
        <v>210</v>
      </c>
      <c r="AL26" s="76">
        <f t="shared" si="3"/>
        <v>1</v>
      </c>
      <c r="AM26" s="128">
        <v>1</v>
      </c>
      <c r="AN26" s="128">
        <f t="shared" si="8"/>
        <v>1</v>
      </c>
      <c r="AO26" s="135" t="s">
        <v>289</v>
      </c>
      <c r="AP26" s="139" t="s">
        <v>210</v>
      </c>
      <c r="AQ26" s="123">
        <f t="shared" si="4"/>
        <v>1</v>
      </c>
      <c r="AR26" s="144">
        <f t="shared" ref="AR26:AR27" si="11">AVERAGE(X26,AC26,AH26,AM26)</f>
        <v>0.97920000000000007</v>
      </c>
      <c r="AS26" s="128">
        <f t="shared" si="9"/>
        <v>0.97920000000000007</v>
      </c>
      <c r="AT26" s="135" t="s">
        <v>304</v>
      </c>
      <c r="AU26" s="79"/>
    </row>
    <row r="27" spans="1:47" s="80" customFormat="1" ht="106.5" customHeight="1" x14ac:dyDescent="0.25">
      <c r="A27" s="81">
        <v>4</v>
      </c>
      <c r="B27" s="69" t="s">
        <v>47</v>
      </c>
      <c r="C27" s="71" t="s">
        <v>60</v>
      </c>
      <c r="D27" s="68">
        <v>8</v>
      </c>
      <c r="E27" s="82" t="s">
        <v>87</v>
      </c>
      <c r="F27" s="68" t="s">
        <v>49</v>
      </c>
      <c r="G27" s="82" t="s">
        <v>88</v>
      </c>
      <c r="H27" s="82" t="s">
        <v>89</v>
      </c>
      <c r="I27" s="83">
        <v>0.95</v>
      </c>
      <c r="J27" s="84" t="s">
        <v>78</v>
      </c>
      <c r="K27" s="64" t="s">
        <v>53</v>
      </c>
      <c r="L27" s="85">
        <v>0.95</v>
      </c>
      <c r="M27" s="85">
        <v>1</v>
      </c>
      <c r="N27" s="85">
        <v>1</v>
      </c>
      <c r="O27" s="85">
        <v>1</v>
      </c>
      <c r="P27" s="87">
        <f t="shared" si="0"/>
        <v>1</v>
      </c>
      <c r="Q27" s="88" t="s">
        <v>64</v>
      </c>
      <c r="R27" s="95" t="s">
        <v>90</v>
      </c>
      <c r="S27" s="82" t="s">
        <v>85</v>
      </c>
      <c r="T27" s="64" t="s">
        <v>57</v>
      </c>
      <c r="U27" s="90" t="s">
        <v>91</v>
      </c>
      <c r="V27" s="93" t="s">
        <v>85</v>
      </c>
      <c r="W27" s="76">
        <f t="shared" si="5"/>
        <v>0.95</v>
      </c>
      <c r="X27" s="144">
        <v>0.95</v>
      </c>
      <c r="Y27" s="128">
        <f t="shared" si="10"/>
        <v>1</v>
      </c>
      <c r="Z27" s="135" t="s">
        <v>226</v>
      </c>
      <c r="AA27" s="139" t="s">
        <v>227</v>
      </c>
      <c r="AB27" s="76">
        <f t="shared" si="1"/>
        <v>1</v>
      </c>
      <c r="AC27" s="156">
        <v>1</v>
      </c>
      <c r="AD27" s="128">
        <f t="shared" si="6"/>
        <v>1</v>
      </c>
      <c r="AE27" s="134" t="s">
        <v>258</v>
      </c>
      <c r="AF27" s="91" t="s">
        <v>227</v>
      </c>
      <c r="AG27" s="76">
        <f t="shared" si="2"/>
        <v>1</v>
      </c>
      <c r="AH27" s="156">
        <v>1</v>
      </c>
      <c r="AI27" s="128">
        <f t="shared" si="7"/>
        <v>1</v>
      </c>
      <c r="AJ27" s="134" t="s">
        <v>279</v>
      </c>
      <c r="AK27" s="78" t="s">
        <v>210</v>
      </c>
      <c r="AL27" s="76">
        <f t="shared" si="3"/>
        <v>1</v>
      </c>
      <c r="AM27" s="128">
        <v>1</v>
      </c>
      <c r="AN27" s="128">
        <f t="shared" si="8"/>
        <v>1</v>
      </c>
      <c r="AO27" s="135" t="s">
        <v>298</v>
      </c>
      <c r="AP27" s="139" t="s">
        <v>210</v>
      </c>
      <c r="AQ27" s="123">
        <f t="shared" si="4"/>
        <v>1</v>
      </c>
      <c r="AR27" s="144">
        <f t="shared" si="11"/>
        <v>0.98750000000000004</v>
      </c>
      <c r="AS27" s="128">
        <f t="shared" si="9"/>
        <v>0.98750000000000004</v>
      </c>
      <c r="AT27" s="135" t="s">
        <v>305</v>
      </c>
      <c r="AU27" s="79"/>
    </row>
    <row r="28" spans="1:47" s="80" customFormat="1" ht="88.5" customHeight="1" x14ac:dyDescent="0.25">
      <c r="A28" s="81">
        <v>4</v>
      </c>
      <c r="B28" s="69" t="s">
        <v>47</v>
      </c>
      <c r="C28" s="68" t="s">
        <v>92</v>
      </c>
      <c r="D28" s="68">
        <v>9</v>
      </c>
      <c r="E28" s="96" t="s">
        <v>136</v>
      </c>
      <c r="F28" s="84" t="s">
        <v>75</v>
      </c>
      <c r="G28" s="96" t="s">
        <v>93</v>
      </c>
      <c r="H28" s="96" t="s">
        <v>94</v>
      </c>
      <c r="I28" s="68" t="s">
        <v>95</v>
      </c>
      <c r="J28" s="97" t="s">
        <v>96</v>
      </c>
      <c r="K28" s="96" t="s">
        <v>97</v>
      </c>
      <c r="L28" s="68">
        <v>2880</v>
      </c>
      <c r="M28" s="68">
        <v>2880</v>
      </c>
      <c r="N28" s="68">
        <v>2880</v>
      </c>
      <c r="O28" s="68">
        <v>2880</v>
      </c>
      <c r="P28" s="98">
        <f t="shared" ref="P28:P34" si="12">SUM(L28:O28)</f>
        <v>11520</v>
      </c>
      <c r="Q28" s="99" t="s">
        <v>64</v>
      </c>
      <c r="R28" s="100" t="s">
        <v>98</v>
      </c>
      <c r="S28" s="96" t="s">
        <v>99</v>
      </c>
      <c r="T28" s="96" t="s">
        <v>100</v>
      </c>
      <c r="U28" s="101" t="s">
        <v>102</v>
      </c>
      <c r="V28" s="102" t="s">
        <v>101</v>
      </c>
      <c r="W28" s="103">
        <f t="shared" si="5"/>
        <v>2880</v>
      </c>
      <c r="X28" s="98">
        <v>7953</v>
      </c>
      <c r="Y28" s="128">
        <f t="shared" si="10"/>
        <v>1</v>
      </c>
      <c r="Z28" s="135" t="s">
        <v>266</v>
      </c>
      <c r="AA28" s="139" t="s">
        <v>218</v>
      </c>
      <c r="AB28" s="103">
        <f t="shared" si="1"/>
        <v>2880</v>
      </c>
      <c r="AC28" s="125">
        <v>9668</v>
      </c>
      <c r="AD28" s="128">
        <f t="shared" si="6"/>
        <v>1</v>
      </c>
      <c r="AE28" s="134" t="s">
        <v>267</v>
      </c>
      <c r="AF28" s="91" t="s">
        <v>218</v>
      </c>
      <c r="AG28" s="103">
        <f t="shared" si="2"/>
        <v>2880</v>
      </c>
      <c r="AH28" s="98">
        <v>12868</v>
      </c>
      <c r="AI28" s="128">
        <f t="shared" si="7"/>
        <v>1</v>
      </c>
      <c r="AJ28" s="134" t="s">
        <v>268</v>
      </c>
      <c r="AK28" s="78" t="s">
        <v>218</v>
      </c>
      <c r="AL28" s="103">
        <f t="shared" si="3"/>
        <v>2880</v>
      </c>
      <c r="AM28" s="98">
        <v>9059</v>
      </c>
      <c r="AN28" s="128">
        <f t="shared" si="8"/>
        <v>1</v>
      </c>
      <c r="AO28" s="135" t="s">
        <v>290</v>
      </c>
      <c r="AP28" s="139" t="s">
        <v>218</v>
      </c>
      <c r="AQ28" s="124">
        <f t="shared" si="4"/>
        <v>11520</v>
      </c>
      <c r="AR28" s="125">
        <f t="shared" ref="AR28:AR34" si="13">+X28+AC28+AH28+AM28</f>
        <v>39548</v>
      </c>
      <c r="AS28" s="128">
        <f t="shared" si="9"/>
        <v>1</v>
      </c>
      <c r="AT28" s="135" t="s">
        <v>320</v>
      </c>
      <c r="AU28" s="79"/>
    </row>
    <row r="29" spans="1:47" s="80" customFormat="1" ht="88.5" customHeight="1" x14ac:dyDescent="0.25">
      <c r="A29" s="81">
        <v>4</v>
      </c>
      <c r="B29" s="69" t="s">
        <v>47</v>
      </c>
      <c r="C29" s="68" t="s">
        <v>92</v>
      </c>
      <c r="D29" s="68">
        <v>10</v>
      </c>
      <c r="E29" s="96" t="s">
        <v>137</v>
      </c>
      <c r="F29" s="68" t="s">
        <v>49</v>
      </c>
      <c r="G29" s="96" t="s">
        <v>103</v>
      </c>
      <c r="H29" s="96" t="s">
        <v>104</v>
      </c>
      <c r="I29" s="68" t="s">
        <v>95</v>
      </c>
      <c r="J29" s="97" t="s">
        <v>96</v>
      </c>
      <c r="K29" s="96" t="s">
        <v>105</v>
      </c>
      <c r="L29" s="68">
        <v>1440</v>
      </c>
      <c r="M29" s="68">
        <v>1440</v>
      </c>
      <c r="N29" s="68">
        <v>1440</v>
      </c>
      <c r="O29" s="68">
        <v>1440</v>
      </c>
      <c r="P29" s="98">
        <f t="shared" si="12"/>
        <v>5760</v>
      </c>
      <c r="Q29" s="99" t="s">
        <v>64</v>
      </c>
      <c r="R29" s="100" t="s">
        <v>106</v>
      </c>
      <c r="S29" s="96" t="s">
        <v>99</v>
      </c>
      <c r="T29" s="96" t="s">
        <v>100</v>
      </c>
      <c r="U29" s="101" t="s">
        <v>102</v>
      </c>
      <c r="V29" s="102" t="s">
        <v>101</v>
      </c>
      <c r="W29" s="103">
        <f t="shared" si="5"/>
        <v>1440</v>
      </c>
      <c r="X29" s="98">
        <v>2691</v>
      </c>
      <c r="Y29" s="128">
        <f t="shared" si="10"/>
        <v>1</v>
      </c>
      <c r="Z29" s="135" t="s">
        <v>246</v>
      </c>
      <c r="AA29" s="139" t="s">
        <v>218</v>
      </c>
      <c r="AB29" s="103">
        <f t="shared" si="1"/>
        <v>1440</v>
      </c>
      <c r="AC29" s="98">
        <v>3616</v>
      </c>
      <c r="AD29" s="128">
        <f t="shared" si="6"/>
        <v>1</v>
      </c>
      <c r="AE29" s="134" t="s">
        <v>245</v>
      </c>
      <c r="AF29" s="91" t="s">
        <v>218</v>
      </c>
      <c r="AG29" s="103">
        <f t="shared" si="2"/>
        <v>1440</v>
      </c>
      <c r="AH29" s="98">
        <v>2908</v>
      </c>
      <c r="AI29" s="128">
        <f t="shared" si="7"/>
        <v>1</v>
      </c>
      <c r="AJ29" s="134" t="s">
        <v>269</v>
      </c>
      <c r="AK29" s="78" t="s">
        <v>218</v>
      </c>
      <c r="AL29" s="103">
        <f t="shared" si="3"/>
        <v>1440</v>
      </c>
      <c r="AM29" s="98">
        <v>2953</v>
      </c>
      <c r="AN29" s="128">
        <f t="shared" si="8"/>
        <v>1</v>
      </c>
      <c r="AO29" s="135" t="s">
        <v>291</v>
      </c>
      <c r="AP29" s="139" t="s">
        <v>218</v>
      </c>
      <c r="AQ29" s="124">
        <f t="shared" si="4"/>
        <v>5760</v>
      </c>
      <c r="AR29" s="125">
        <f t="shared" si="13"/>
        <v>12168</v>
      </c>
      <c r="AS29" s="128">
        <f t="shared" si="9"/>
        <v>1</v>
      </c>
      <c r="AT29" s="135" t="s">
        <v>306</v>
      </c>
      <c r="AU29" s="79"/>
    </row>
    <row r="30" spans="1:47" s="80" customFormat="1" ht="88.5" customHeight="1" x14ac:dyDescent="0.25">
      <c r="A30" s="81">
        <v>4</v>
      </c>
      <c r="B30" s="69" t="s">
        <v>47</v>
      </c>
      <c r="C30" s="68" t="s">
        <v>92</v>
      </c>
      <c r="D30" s="68">
        <v>11</v>
      </c>
      <c r="E30" s="96" t="s">
        <v>138</v>
      </c>
      <c r="F30" s="68" t="s">
        <v>49</v>
      </c>
      <c r="G30" s="96" t="s">
        <v>107</v>
      </c>
      <c r="H30" s="96" t="s">
        <v>108</v>
      </c>
      <c r="I30" s="68" t="s">
        <v>95</v>
      </c>
      <c r="J30" s="97" t="s">
        <v>96</v>
      </c>
      <c r="K30" s="96" t="s">
        <v>109</v>
      </c>
      <c r="L30" s="68">
        <v>33</v>
      </c>
      <c r="M30" s="68">
        <v>66</v>
      </c>
      <c r="N30" s="68">
        <v>77</v>
      </c>
      <c r="O30" s="68">
        <v>44</v>
      </c>
      <c r="P30" s="98">
        <f t="shared" si="12"/>
        <v>220</v>
      </c>
      <c r="Q30" s="99" t="s">
        <v>64</v>
      </c>
      <c r="R30" s="100" t="s">
        <v>110</v>
      </c>
      <c r="S30" s="96" t="s">
        <v>111</v>
      </c>
      <c r="T30" s="96" t="s">
        <v>100</v>
      </c>
      <c r="U30" s="101" t="s">
        <v>102</v>
      </c>
      <c r="V30" s="102" t="s">
        <v>112</v>
      </c>
      <c r="W30" s="103">
        <f t="shared" si="5"/>
        <v>33</v>
      </c>
      <c r="X30" s="98">
        <v>27</v>
      </c>
      <c r="Y30" s="128">
        <f t="shared" si="10"/>
        <v>0.81818181818181823</v>
      </c>
      <c r="Z30" s="135" t="s">
        <v>219</v>
      </c>
      <c r="AA30" s="139" t="s">
        <v>218</v>
      </c>
      <c r="AB30" s="103">
        <f t="shared" si="1"/>
        <v>66</v>
      </c>
      <c r="AC30" s="98">
        <v>68</v>
      </c>
      <c r="AD30" s="128">
        <f t="shared" si="6"/>
        <v>1</v>
      </c>
      <c r="AE30" s="134" t="s">
        <v>247</v>
      </c>
      <c r="AF30" s="91" t="s">
        <v>218</v>
      </c>
      <c r="AG30" s="103">
        <f t="shared" si="2"/>
        <v>77</v>
      </c>
      <c r="AH30" s="98">
        <v>51</v>
      </c>
      <c r="AI30" s="128">
        <f t="shared" si="7"/>
        <v>0.66233766233766234</v>
      </c>
      <c r="AJ30" s="134" t="s">
        <v>270</v>
      </c>
      <c r="AK30" s="78" t="s">
        <v>218</v>
      </c>
      <c r="AL30" s="103">
        <f t="shared" si="3"/>
        <v>44</v>
      </c>
      <c r="AM30" s="98">
        <v>80</v>
      </c>
      <c r="AN30" s="128">
        <f t="shared" si="8"/>
        <v>1</v>
      </c>
      <c r="AO30" s="135" t="s">
        <v>292</v>
      </c>
      <c r="AP30" s="139" t="s">
        <v>218</v>
      </c>
      <c r="AQ30" s="124">
        <f t="shared" si="4"/>
        <v>220</v>
      </c>
      <c r="AR30" s="125">
        <f t="shared" si="13"/>
        <v>226</v>
      </c>
      <c r="AS30" s="128">
        <f t="shared" si="9"/>
        <v>1</v>
      </c>
      <c r="AT30" s="135" t="s">
        <v>307</v>
      </c>
      <c r="AU30" s="79"/>
    </row>
    <row r="31" spans="1:47" s="80" customFormat="1" ht="88.5" customHeight="1" x14ac:dyDescent="0.25">
      <c r="A31" s="81">
        <v>4</v>
      </c>
      <c r="B31" s="69" t="s">
        <v>47</v>
      </c>
      <c r="C31" s="68" t="s">
        <v>92</v>
      </c>
      <c r="D31" s="68">
        <v>12</v>
      </c>
      <c r="E31" s="96" t="s">
        <v>139</v>
      </c>
      <c r="F31" s="84" t="s">
        <v>75</v>
      </c>
      <c r="G31" s="96" t="s">
        <v>113</v>
      </c>
      <c r="H31" s="96" t="s">
        <v>114</v>
      </c>
      <c r="I31" s="68" t="s">
        <v>95</v>
      </c>
      <c r="J31" s="97" t="s">
        <v>96</v>
      </c>
      <c r="K31" s="96" t="s">
        <v>115</v>
      </c>
      <c r="L31" s="68">
        <v>38</v>
      </c>
      <c r="M31" s="68">
        <v>75</v>
      </c>
      <c r="N31" s="68">
        <v>88</v>
      </c>
      <c r="O31" s="68">
        <v>49</v>
      </c>
      <c r="P31" s="98">
        <f t="shared" si="12"/>
        <v>250</v>
      </c>
      <c r="Q31" s="99" t="s">
        <v>64</v>
      </c>
      <c r="R31" s="100" t="s">
        <v>110</v>
      </c>
      <c r="S31" s="96" t="s">
        <v>111</v>
      </c>
      <c r="T31" s="96" t="s">
        <v>100</v>
      </c>
      <c r="U31" s="101" t="s">
        <v>102</v>
      </c>
      <c r="V31" s="102" t="s">
        <v>112</v>
      </c>
      <c r="W31" s="103">
        <f t="shared" si="5"/>
        <v>38</v>
      </c>
      <c r="X31" s="98">
        <v>49</v>
      </c>
      <c r="Y31" s="128">
        <f t="shared" si="10"/>
        <v>1</v>
      </c>
      <c r="Z31" s="135" t="s">
        <v>220</v>
      </c>
      <c r="AA31" s="139" t="s">
        <v>218</v>
      </c>
      <c r="AB31" s="103">
        <f t="shared" si="1"/>
        <v>75</v>
      </c>
      <c r="AC31" s="98">
        <v>39</v>
      </c>
      <c r="AD31" s="128">
        <f t="shared" si="6"/>
        <v>0.52</v>
      </c>
      <c r="AE31" s="134" t="s">
        <v>248</v>
      </c>
      <c r="AF31" s="91" t="s">
        <v>218</v>
      </c>
      <c r="AG31" s="103">
        <f t="shared" si="2"/>
        <v>88</v>
      </c>
      <c r="AH31" s="98">
        <v>55</v>
      </c>
      <c r="AI31" s="128">
        <f t="shared" si="7"/>
        <v>0.625</v>
      </c>
      <c r="AJ31" s="134" t="s">
        <v>271</v>
      </c>
      <c r="AK31" s="78" t="s">
        <v>218</v>
      </c>
      <c r="AL31" s="103">
        <f t="shared" si="3"/>
        <v>49</v>
      </c>
      <c r="AM31" s="98">
        <v>131</v>
      </c>
      <c r="AN31" s="128">
        <f t="shared" si="8"/>
        <v>1</v>
      </c>
      <c r="AO31" s="135" t="s">
        <v>299</v>
      </c>
      <c r="AP31" s="139" t="s">
        <v>218</v>
      </c>
      <c r="AQ31" s="124">
        <f t="shared" si="4"/>
        <v>250</v>
      </c>
      <c r="AR31" s="125">
        <f t="shared" si="13"/>
        <v>274</v>
      </c>
      <c r="AS31" s="128">
        <f t="shared" si="9"/>
        <v>1</v>
      </c>
      <c r="AT31" s="135" t="s">
        <v>308</v>
      </c>
      <c r="AU31" s="79"/>
    </row>
    <row r="32" spans="1:47" s="80" customFormat="1" ht="88.5" customHeight="1" x14ac:dyDescent="0.25">
      <c r="A32" s="81">
        <v>4</v>
      </c>
      <c r="B32" s="69" t="s">
        <v>47</v>
      </c>
      <c r="C32" s="68" t="s">
        <v>92</v>
      </c>
      <c r="D32" s="68">
        <v>13</v>
      </c>
      <c r="E32" s="117" t="s">
        <v>198</v>
      </c>
      <c r="F32" s="118" t="s">
        <v>75</v>
      </c>
      <c r="G32" s="117" t="s">
        <v>116</v>
      </c>
      <c r="H32" s="117" t="s">
        <v>117</v>
      </c>
      <c r="I32" s="119" t="s">
        <v>95</v>
      </c>
      <c r="J32" s="120" t="s">
        <v>96</v>
      </c>
      <c r="K32" s="117" t="s">
        <v>118</v>
      </c>
      <c r="L32" s="119">
        <v>27</v>
      </c>
      <c r="M32" s="119">
        <v>18</v>
      </c>
      <c r="N32" s="119">
        <v>18</v>
      </c>
      <c r="O32" s="119">
        <v>16</v>
      </c>
      <c r="P32" s="121">
        <f t="shared" si="12"/>
        <v>79</v>
      </c>
      <c r="Q32" s="99" t="s">
        <v>64</v>
      </c>
      <c r="R32" s="104" t="s">
        <v>119</v>
      </c>
      <c r="S32" s="96" t="s">
        <v>120</v>
      </c>
      <c r="T32" s="96" t="s">
        <v>100</v>
      </c>
      <c r="U32" s="96" t="s">
        <v>100</v>
      </c>
      <c r="V32" s="102" t="s">
        <v>119</v>
      </c>
      <c r="W32" s="103">
        <f t="shared" si="5"/>
        <v>27</v>
      </c>
      <c r="X32" s="98">
        <v>72</v>
      </c>
      <c r="Y32" s="128">
        <f t="shared" si="10"/>
        <v>1</v>
      </c>
      <c r="Z32" s="135" t="s">
        <v>233</v>
      </c>
      <c r="AA32" s="139" t="s">
        <v>228</v>
      </c>
      <c r="AB32" s="103">
        <f t="shared" si="1"/>
        <v>18</v>
      </c>
      <c r="AC32" s="98">
        <v>18</v>
      </c>
      <c r="AD32" s="128">
        <f t="shared" si="6"/>
        <v>1</v>
      </c>
      <c r="AE32" s="134" t="s">
        <v>259</v>
      </c>
      <c r="AF32" s="91" t="s">
        <v>260</v>
      </c>
      <c r="AG32" s="103">
        <f t="shared" si="2"/>
        <v>18</v>
      </c>
      <c r="AH32" s="98">
        <v>47</v>
      </c>
      <c r="AI32" s="128">
        <f t="shared" si="7"/>
        <v>1</v>
      </c>
      <c r="AJ32" s="134" t="s">
        <v>280</v>
      </c>
      <c r="AK32" s="78" t="s">
        <v>260</v>
      </c>
      <c r="AL32" s="103">
        <v>5</v>
      </c>
      <c r="AM32" s="98">
        <v>5</v>
      </c>
      <c r="AN32" s="128">
        <f t="shared" si="8"/>
        <v>1</v>
      </c>
      <c r="AO32" s="135" t="s">
        <v>301</v>
      </c>
      <c r="AP32" s="139" t="s">
        <v>260</v>
      </c>
      <c r="AQ32" s="124">
        <f t="shared" si="4"/>
        <v>79</v>
      </c>
      <c r="AR32" s="125">
        <f t="shared" si="13"/>
        <v>142</v>
      </c>
      <c r="AS32" s="128">
        <f t="shared" si="9"/>
        <v>1</v>
      </c>
      <c r="AT32" s="135" t="s">
        <v>309</v>
      </c>
      <c r="AU32" s="79"/>
    </row>
    <row r="33" spans="1:49" s="80" customFormat="1" ht="88.5" customHeight="1" x14ac:dyDescent="0.25">
      <c r="A33" s="81">
        <v>4</v>
      </c>
      <c r="B33" s="69" t="s">
        <v>47</v>
      </c>
      <c r="C33" s="68" t="s">
        <v>92</v>
      </c>
      <c r="D33" s="68">
        <v>14</v>
      </c>
      <c r="E33" s="96" t="s">
        <v>131</v>
      </c>
      <c r="F33" s="84" t="s">
        <v>75</v>
      </c>
      <c r="G33" s="96" t="s">
        <v>121</v>
      </c>
      <c r="H33" s="96" t="s">
        <v>122</v>
      </c>
      <c r="I33" s="68" t="s">
        <v>95</v>
      </c>
      <c r="J33" s="97" t="s">
        <v>96</v>
      </c>
      <c r="K33" s="96" t="s">
        <v>118</v>
      </c>
      <c r="L33" s="68">
        <v>50</v>
      </c>
      <c r="M33" s="68">
        <v>60</v>
      </c>
      <c r="N33" s="68">
        <v>60</v>
      </c>
      <c r="O33" s="68">
        <v>50</v>
      </c>
      <c r="P33" s="98">
        <f t="shared" si="12"/>
        <v>220</v>
      </c>
      <c r="Q33" s="99" t="s">
        <v>64</v>
      </c>
      <c r="R33" s="104" t="s">
        <v>119</v>
      </c>
      <c r="S33" s="96" t="s">
        <v>120</v>
      </c>
      <c r="T33" s="96" t="s">
        <v>100</v>
      </c>
      <c r="U33" s="96" t="s">
        <v>100</v>
      </c>
      <c r="V33" s="102" t="s">
        <v>119</v>
      </c>
      <c r="W33" s="103">
        <f t="shared" si="5"/>
        <v>50</v>
      </c>
      <c r="X33" s="98">
        <v>73</v>
      </c>
      <c r="Y33" s="128">
        <f t="shared" si="10"/>
        <v>1</v>
      </c>
      <c r="Z33" s="135" t="s">
        <v>229</v>
      </c>
      <c r="AA33" s="139" t="s">
        <v>230</v>
      </c>
      <c r="AB33" s="103">
        <f t="shared" si="1"/>
        <v>60</v>
      </c>
      <c r="AC33" s="98">
        <v>164</v>
      </c>
      <c r="AD33" s="128">
        <f t="shared" si="6"/>
        <v>1</v>
      </c>
      <c r="AE33" s="134" t="s">
        <v>261</v>
      </c>
      <c r="AF33" s="91" t="s">
        <v>262</v>
      </c>
      <c r="AG33" s="103">
        <f t="shared" si="2"/>
        <v>60</v>
      </c>
      <c r="AH33" s="98">
        <v>80</v>
      </c>
      <c r="AI33" s="128">
        <f t="shared" si="7"/>
        <v>1</v>
      </c>
      <c r="AJ33" s="134" t="s">
        <v>283</v>
      </c>
      <c r="AK33" s="78" t="s">
        <v>262</v>
      </c>
      <c r="AL33" s="103">
        <f t="shared" si="3"/>
        <v>50</v>
      </c>
      <c r="AM33" s="98">
        <v>50</v>
      </c>
      <c r="AN33" s="128">
        <f t="shared" si="8"/>
        <v>1</v>
      </c>
      <c r="AO33" s="135" t="s">
        <v>300</v>
      </c>
      <c r="AP33" s="139" t="s">
        <v>262</v>
      </c>
      <c r="AQ33" s="124">
        <f t="shared" si="4"/>
        <v>220</v>
      </c>
      <c r="AR33" s="125">
        <f t="shared" si="13"/>
        <v>367</v>
      </c>
      <c r="AS33" s="128">
        <f t="shared" si="9"/>
        <v>1</v>
      </c>
      <c r="AT33" s="135" t="s">
        <v>310</v>
      </c>
      <c r="AU33" s="79"/>
    </row>
    <row r="34" spans="1:49" s="80" customFormat="1" ht="88.5" customHeight="1" thickBot="1" x14ac:dyDescent="0.3">
      <c r="A34" s="81">
        <v>4</v>
      </c>
      <c r="B34" s="69" t="s">
        <v>47</v>
      </c>
      <c r="C34" s="68" t="s">
        <v>92</v>
      </c>
      <c r="D34" s="68">
        <v>15</v>
      </c>
      <c r="E34" s="96" t="s">
        <v>140</v>
      </c>
      <c r="F34" s="84" t="s">
        <v>75</v>
      </c>
      <c r="G34" s="105" t="s">
        <v>123</v>
      </c>
      <c r="H34" s="105" t="s">
        <v>124</v>
      </c>
      <c r="I34" s="106" t="s">
        <v>95</v>
      </c>
      <c r="J34" s="107" t="s">
        <v>96</v>
      </c>
      <c r="K34" s="105" t="s">
        <v>118</v>
      </c>
      <c r="L34" s="106">
        <v>4</v>
      </c>
      <c r="M34" s="106">
        <v>6</v>
      </c>
      <c r="N34" s="106">
        <v>6</v>
      </c>
      <c r="O34" s="106">
        <v>6</v>
      </c>
      <c r="P34" s="98">
        <f t="shared" si="12"/>
        <v>22</v>
      </c>
      <c r="Q34" s="108" t="s">
        <v>64</v>
      </c>
      <c r="R34" s="104" t="s">
        <v>119</v>
      </c>
      <c r="S34" s="96" t="s">
        <v>120</v>
      </c>
      <c r="T34" s="96" t="s">
        <v>100</v>
      </c>
      <c r="U34" s="96" t="s">
        <v>100</v>
      </c>
      <c r="V34" s="109" t="s">
        <v>119</v>
      </c>
      <c r="W34" s="103">
        <f t="shared" si="5"/>
        <v>4</v>
      </c>
      <c r="X34" s="98">
        <v>12</v>
      </c>
      <c r="Y34" s="128">
        <f t="shared" si="10"/>
        <v>1</v>
      </c>
      <c r="Z34" s="135" t="s">
        <v>231</v>
      </c>
      <c r="AA34" s="139" t="s">
        <v>232</v>
      </c>
      <c r="AB34" s="103">
        <f t="shared" si="1"/>
        <v>6</v>
      </c>
      <c r="AC34" s="98">
        <v>8</v>
      </c>
      <c r="AD34" s="128">
        <f t="shared" si="6"/>
        <v>1</v>
      </c>
      <c r="AE34" s="134" t="s">
        <v>263</v>
      </c>
      <c r="AF34" s="91" t="s">
        <v>264</v>
      </c>
      <c r="AG34" s="103">
        <f t="shared" si="2"/>
        <v>6</v>
      </c>
      <c r="AH34" s="98">
        <v>6</v>
      </c>
      <c r="AI34" s="128">
        <f t="shared" si="7"/>
        <v>1</v>
      </c>
      <c r="AJ34" s="134" t="s">
        <v>281</v>
      </c>
      <c r="AK34" s="78" t="s">
        <v>282</v>
      </c>
      <c r="AL34" s="103">
        <v>5</v>
      </c>
      <c r="AM34" s="98">
        <v>5</v>
      </c>
      <c r="AN34" s="128">
        <f t="shared" si="8"/>
        <v>1</v>
      </c>
      <c r="AO34" s="135" t="s">
        <v>302</v>
      </c>
      <c r="AP34" s="139" t="s">
        <v>282</v>
      </c>
      <c r="AQ34" s="124">
        <f t="shared" si="4"/>
        <v>22</v>
      </c>
      <c r="AR34" s="125">
        <f t="shared" si="13"/>
        <v>31</v>
      </c>
      <c r="AS34" s="128">
        <f t="shared" si="9"/>
        <v>1</v>
      </c>
      <c r="AT34" s="135" t="s">
        <v>311</v>
      </c>
      <c r="AU34" s="79"/>
    </row>
    <row r="35" spans="1:49" s="31" customFormat="1" ht="19.5" thickBot="1" x14ac:dyDescent="0.35">
      <c r="A35" s="244" t="s">
        <v>125</v>
      </c>
      <c r="B35" s="245"/>
      <c r="C35" s="245"/>
      <c r="D35" s="245"/>
      <c r="E35" s="246"/>
      <c r="F35" s="54"/>
      <c r="G35" s="55"/>
      <c r="H35" s="55"/>
      <c r="I35" s="55"/>
      <c r="J35" s="55"/>
      <c r="K35" s="55"/>
      <c r="L35" s="55"/>
      <c r="M35" s="55"/>
      <c r="N35" s="55"/>
      <c r="O35" s="55"/>
      <c r="P35" s="55"/>
      <c r="Q35" s="55"/>
      <c r="R35" s="55"/>
      <c r="S35" s="55"/>
      <c r="T35" s="55"/>
      <c r="U35" s="55"/>
      <c r="V35" s="56"/>
      <c r="W35" s="247"/>
      <c r="X35" s="248"/>
      <c r="Y35" s="148">
        <f>AVERAGE(Y20:Y34)*80%</f>
        <v>0.7493799134199135</v>
      </c>
      <c r="Z35" s="249"/>
      <c r="AA35" s="250"/>
      <c r="AB35" s="251"/>
      <c r="AC35" s="248"/>
      <c r="AD35" s="148">
        <f>AVERAGE(AD20:AD34)*80%</f>
        <v>0.73872815686274507</v>
      </c>
      <c r="AE35" s="249"/>
      <c r="AF35" s="250"/>
      <c r="AG35" s="251"/>
      <c r="AH35" s="248"/>
      <c r="AI35" s="148">
        <f>AVERAGE(AI20:AI34)*80%</f>
        <v>0.76092467532467545</v>
      </c>
      <c r="AJ35" s="249"/>
      <c r="AK35" s="250"/>
      <c r="AL35" s="252"/>
      <c r="AM35" s="253"/>
      <c r="AN35" s="148">
        <f>AVERAGE(AN20:AN34)*80%</f>
        <v>0.77946666666666675</v>
      </c>
      <c r="AO35" s="249"/>
      <c r="AP35" s="250"/>
      <c r="AQ35" s="251"/>
      <c r="AR35" s="248"/>
      <c r="AS35" s="148">
        <f>AVERAGE(AS20:AS34)*80%</f>
        <v>0.77760799999999997</v>
      </c>
      <c r="AT35" s="141"/>
      <c r="AU35" s="30"/>
    </row>
    <row r="36" spans="1:49" s="43" customFormat="1" ht="167.25" customHeight="1" x14ac:dyDescent="0.25">
      <c r="A36" s="32">
        <v>7</v>
      </c>
      <c r="B36" s="33" t="s">
        <v>126</v>
      </c>
      <c r="C36" s="34" t="s">
        <v>141</v>
      </c>
      <c r="D36" s="32" t="s">
        <v>142</v>
      </c>
      <c r="E36" s="33" t="s">
        <v>143</v>
      </c>
      <c r="F36" s="33" t="s">
        <v>144</v>
      </c>
      <c r="G36" s="33" t="s">
        <v>145</v>
      </c>
      <c r="H36" s="33" t="s">
        <v>146</v>
      </c>
      <c r="I36" s="110" t="s">
        <v>147</v>
      </c>
      <c r="J36" s="33" t="s">
        <v>148</v>
      </c>
      <c r="K36" s="33" t="s">
        <v>149</v>
      </c>
      <c r="L36" s="35" t="s">
        <v>150</v>
      </c>
      <c r="M36" s="111">
        <v>0.8</v>
      </c>
      <c r="N36" s="35" t="s">
        <v>150</v>
      </c>
      <c r="O36" s="111">
        <v>0.8</v>
      </c>
      <c r="P36" s="112">
        <v>0.8</v>
      </c>
      <c r="Q36" s="36" t="s">
        <v>64</v>
      </c>
      <c r="R36" s="37" t="s">
        <v>151</v>
      </c>
      <c r="S36" s="33" t="s">
        <v>152</v>
      </c>
      <c r="T36" s="33" t="s">
        <v>153</v>
      </c>
      <c r="U36" s="38" t="s">
        <v>154</v>
      </c>
      <c r="V36" s="39" t="s">
        <v>155</v>
      </c>
      <c r="W36" s="40" t="str">
        <f>L36</f>
        <v>No programada</v>
      </c>
      <c r="X36" s="35" t="s">
        <v>150</v>
      </c>
      <c r="Y36" s="126" t="s">
        <v>150</v>
      </c>
      <c r="Z36" s="136" t="s">
        <v>211</v>
      </c>
      <c r="AA36" s="140" t="s">
        <v>150</v>
      </c>
      <c r="AB36" s="113">
        <f>M36</f>
        <v>0.8</v>
      </c>
      <c r="AC36" s="145">
        <v>1</v>
      </c>
      <c r="AD36" s="147">
        <f t="shared" si="6"/>
        <v>1</v>
      </c>
      <c r="AE36" s="136" t="s">
        <v>249</v>
      </c>
      <c r="AF36" s="140" t="s">
        <v>250</v>
      </c>
      <c r="AG36" s="40" t="str">
        <f>N36</f>
        <v>No programada</v>
      </c>
      <c r="AH36" s="35" t="s">
        <v>150</v>
      </c>
      <c r="AI36" s="126" t="s">
        <v>150</v>
      </c>
      <c r="AJ36" s="35" t="s">
        <v>150</v>
      </c>
      <c r="AK36" s="41" t="s">
        <v>150</v>
      </c>
      <c r="AL36" s="113">
        <f>P36</f>
        <v>0.8</v>
      </c>
      <c r="AM36" s="145">
        <v>1</v>
      </c>
      <c r="AN36" s="147">
        <f t="shared" si="8"/>
        <v>1</v>
      </c>
      <c r="AO36" s="136" t="s">
        <v>312</v>
      </c>
      <c r="AP36" s="140" t="s">
        <v>250</v>
      </c>
      <c r="AQ36" s="127">
        <f>P36</f>
        <v>0.8</v>
      </c>
      <c r="AR36" s="145">
        <f>AVERAGE(AC36,AM36)</f>
        <v>1</v>
      </c>
      <c r="AS36" s="129">
        <f t="shared" si="9"/>
        <v>1</v>
      </c>
      <c r="AT36" s="136" t="s">
        <v>312</v>
      </c>
      <c r="AU36" s="42"/>
    </row>
    <row r="37" spans="1:49" s="155" customFormat="1" ht="105" x14ac:dyDescent="0.3">
      <c r="A37" s="44">
        <v>7</v>
      </c>
      <c r="B37" s="45" t="s">
        <v>126</v>
      </c>
      <c r="C37" s="44" t="s">
        <v>141</v>
      </c>
      <c r="D37" s="44" t="s">
        <v>156</v>
      </c>
      <c r="E37" s="45" t="s">
        <v>157</v>
      </c>
      <c r="F37" s="45" t="s">
        <v>144</v>
      </c>
      <c r="G37" s="45" t="s">
        <v>158</v>
      </c>
      <c r="H37" s="45" t="s">
        <v>159</v>
      </c>
      <c r="I37" s="45" t="s">
        <v>160</v>
      </c>
      <c r="J37" s="45" t="s">
        <v>148</v>
      </c>
      <c r="K37" s="45" t="s">
        <v>161</v>
      </c>
      <c r="L37" s="149">
        <v>1</v>
      </c>
      <c r="M37" s="149">
        <v>1</v>
      </c>
      <c r="N37" s="149">
        <v>1</v>
      </c>
      <c r="O37" s="149">
        <v>1</v>
      </c>
      <c r="P37" s="150">
        <v>1</v>
      </c>
      <c r="Q37" s="46" t="s">
        <v>64</v>
      </c>
      <c r="R37" s="47" t="s">
        <v>162</v>
      </c>
      <c r="S37" s="45" t="s">
        <v>163</v>
      </c>
      <c r="T37" s="33" t="s">
        <v>153</v>
      </c>
      <c r="U37" s="38" t="s">
        <v>164</v>
      </c>
      <c r="V37" s="46" t="s">
        <v>165</v>
      </c>
      <c r="W37" s="151">
        <f t="shared" ref="W37:W41" si="14">L37</f>
        <v>1</v>
      </c>
      <c r="X37" s="152">
        <v>0.72729999999999995</v>
      </c>
      <c r="Y37" s="147">
        <f t="shared" si="10"/>
        <v>0.72729999999999995</v>
      </c>
      <c r="Z37" s="136" t="s">
        <v>235</v>
      </c>
      <c r="AA37" s="140" t="s">
        <v>234</v>
      </c>
      <c r="AB37" s="113">
        <f t="shared" ref="AB37:AB41" si="15">M37</f>
        <v>1</v>
      </c>
      <c r="AC37" s="145">
        <v>0.7</v>
      </c>
      <c r="AD37" s="147">
        <f t="shared" si="6"/>
        <v>0.7</v>
      </c>
      <c r="AE37" s="136" t="s">
        <v>251</v>
      </c>
      <c r="AF37" s="140" t="s">
        <v>234</v>
      </c>
      <c r="AG37" s="153">
        <f t="shared" ref="AG37:AG41" si="16">N37</f>
        <v>1</v>
      </c>
      <c r="AH37" s="145">
        <v>0.85</v>
      </c>
      <c r="AI37" s="126">
        <f t="shared" si="7"/>
        <v>0.85</v>
      </c>
      <c r="AJ37" s="136" t="s">
        <v>284</v>
      </c>
      <c r="AK37" s="140" t="s">
        <v>234</v>
      </c>
      <c r="AL37" s="113">
        <f t="shared" ref="AL37:AL41" si="17">P37</f>
        <v>1</v>
      </c>
      <c r="AM37" s="152">
        <v>0.91300000000000003</v>
      </c>
      <c r="AN37" s="147">
        <f t="shared" si="8"/>
        <v>0.91300000000000003</v>
      </c>
      <c r="AO37" s="136" t="s">
        <v>313</v>
      </c>
      <c r="AP37" s="140" t="s">
        <v>234</v>
      </c>
      <c r="AQ37" s="127">
        <f t="shared" ref="AQ37:AQ41" si="18">P37</f>
        <v>1</v>
      </c>
      <c r="AR37" s="152">
        <f t="shared" ref="AR37" si="19">AVERAGE(X37,AC37,AH37,AM37)</f>
        <v>0.79757499999999992</v>
      </c>
      <c r="AS37" s="154">
        <f t="shared" si="9"/>
        <v>0.79757499999999992</v>
      </c>
      <c r="AT37" s="140" t="s">
        <v>319</v>
      </c>
      <c r="AU37" s="42"/>
    </row>
    <row r="38" spans="1:49" s="48" customFormat="1" ht="120" x14ac:dyDescent="0.3">
      <c r="A38" s="44">
        <v>7</v>
      </c>
      <c r="B38" s="45" t="s">
        <v>126</v>
      </c>
      <c r="C38" s="34" t="s">
        <v>166</v>
      </c>
      <c r="D38" s="44" t="s">
        <v>167</v>
      </c>
      <c r="E38" s="45" t="s">
        <v>168</v>
      </c>
      <c r="F38" s="45" t="s">
        <v>144</v>
      </c>
      <c r="G38" s="45" t="s">
        <v>169</v>
      </c>
      <c r="H38" s="45" t="s">
        <v>170</v>
      </c>
      <c r="I38" s="45" t="s">
        <v>160</v>
      </c>
      <c r="J38" s="45" t="s">
        <v>148</v>
      </c>
      <c r="K38" s="45" t="s">
        <v>171</v>
      </c>
      <c r="L38" s="35" t="s">
        <v>150</v>
      </c>
      <c r="M38" s="111">
        <v>1</v>
      </c>
      <c r="N38" s="111">
        <v>1</v>
      </c>
      <c r="O38" s="111">
        <v>1</v>
      </c>
      <c r="P38" s="112">
        <v>1</v>
      </c>
      <c r="Q38" s="116" t="s">
        <v>64</v>
      </c>
      <c r="R38" s="47" t="s">
        <v>172</v>
      </c>
      <c r="S38" s="45" t="s">
        <v>173</v>
      </c>
      <c r="T38" s="33" t="s">
        <v>153</v>
      </c>
      <c r="U38" s="38" t="s">
        <v>174</v>
      </c>
      <c r="V38" s="46" t="s">
        <v>175</v>
      </c>
      <c r="W38" s="40" t="str">
        <f t="shared" si="14"/>
        <v>No programada</v>
      </c>
      <c r="X38" s="35" t="s">
        <v>150</v>
      </c>
      <c r="Y38" s="126" t="s">
        <v>150</v>
      </c>
      <c r="Z38" s="136" t="s">
        <v>211</v>
      </c>
      <c r="AA38" s="140" t="s">
        <v>150</v>
      </c>
      <c r="AB38" s="113">
        <f t="shared" si="15"/>
        <v>1</v>
      </c>
      <c r="AC38" s="145">
        <v>1</v>
      </c>
      <c r="AD38" s="147">
        <f t="shared" si="6"/>
        <v>1</v>
      </c>
      <c r="AE38" s="136" t="s">
        <v>252</v>
      </c>
      <c r="AF38" s="140" t="s">
        <v>253</v>
      </c>
      <c r="AG38" s="115">
        <f t="shared" si="16"/>
        <v>1</v>
      </c>
      <c r="AH38" s="145">
        <v>1</v>
      </c>
      <c r="AI38" s="126">
        <f t="shared" si="7"/>
        <v>1</v>
      </c>
      <c r="AJ38" s="136" t="s">
        <v>285</v>
      </c>
      <c r="AK38" s="140" t="s">
        <v>253</v>
      </c>
      <c r="AL38" s="113">
        <f t="shared" si="17"/>
        <v>1</v>
      </c>
      <c r="AM38" s="152">
        <v>0.99129999999999996</v>
      </c>
      <c r="AN38" s="147">
        <f t="shared" si="8"/>
        <v>0.99129999999999996</v>
      </c>
      <c r="AO38" s="136" t="s">
        <v>314</v>
      </c>
      <c r="AP38" s="140" t="s">
        <v>253</v>
      </c>
      <c r="AQ38" s="127">
        <f t="shared" si="18"/>
        <v>1</v>
      </c>
      <c r="AR38" s="152">
        <f>AVERAGE(AC38,AH38,AM38)</f>
        <v>0.99709999999999999</v>
      </c>
      <c r="AS38" s="129">
        <f t="shared" si="9"/>
        <v>0.99709999999999999</v>
      </c>
      <c r="AT38" s="136" t="s">
        <v>314</v>
      </c>
      <c r="AU38" s="42"/>
    </row>
    <row r="39" spans="1:49" s="48" customFormat="1" ht="105" x14ac:dyDescent="0.3">
      <c r="A39" s="44">
        <v>7</v>
      </c>
      <c r="B39" s="45" t="s">
        <v>126</v>
      </c>
      <c r="C39" s="34" t="s">
        <v>141</v>
      </c>
      <c r="D39" s="44" t="s">
        <v>176</v>
      </c>
      <c r="E39" s="45" t="s">
        <v>177</v>
      </c>
      <c r="F39" s="45" t="s">
        <v>144</v>
      </c>
      <c r="G39" s="45" t="s">
        <v>178</v>
      </c>
      <c r="H39" s="45" t="s">
        <v>179</v>
      </c>
      <c r="I39" s="45" t="s">
        <v>160</v>
      </c>
      <c r="J39" s="45" t="s">
        <v>148</v>
      </c>
      <c r="K39" s="45" t="s">
        <v>180</v>
      </c>
      <c r="L39" s="111">
        <v>1</v>
      </c>
      <c r="M39" s="35" t="s">
        <v>150</v>
      </c>
      <c r="N39" s="35" t="s">
        <v>150</v>
      </c>
      <c r="O39" s="111">
        <v>1</v>
      </c>
      <c r="P39" s="112">
        <v>1</v>
      </c>
      <c r="Q39" s="116" t="s">
        <v>64</v>
      </c>
      <c r="R39" s="47" t="s">
        <v>181</v>
      </c>
      <c r="S39" s="45" t="s">
        <v>182</v>
      </c>
      <c r="T39" s="33" t="s">
        <v>153</v>
      </c>
      <c r="U39" s="38" t="s">
        <v>164</v>
      </c>
      <c r="V39" s="46" t="s">
        <v>182</v>
      </c>
      <c r="W39" s="115">
        <f t="shared" si="14"/>
        <v>1</v>
      </c>
      <c r="X39" s="145">
        <v>1</v>
      </c>
      <c r="Y39" s="147">
        <f t="shared" si="10"/>
        <v>1</v>
      </c>
      <c r="Z39" s="136" t="s">
        <v>221</v>
      </c>
      <c r="AA39" s="140" t="s">
        <v>222</v>
      </c>
      <c r="AB39" s="113" t="str">
        <f t="shared" si="15"/>
        <v>No programada</v>
      </c>
      <c r="AC39" s="35" t="s">
        <v>150</v>
      </c>
      <c r="AD39" s="35" t="s">
        <v>150</v>
      </c>
      <c r="AE39" s="136" t="s">
        <v>254</v>
      </c>
      <c r="AF39" s="140" t="s">
        <v>150</v>
      </c>
      <c r="AG39" s="40" t="str">
        <f t="shared" si="16"/>
        <v>No programada</v>
      </c>
      <c r="AH39" s="35" t="s">
        <v>150</v>
      </c>
      <c r="AI39" s="126" t="s">
        <v>150</v>
      </c>
      <c r="AJ39" s="35" t="s">
        <v>150</v>
      </c>
      <c r="AK39" s="41" t="s">
        <v>150</v>
      </c>
      <c r="AL39" s="113">
        <f t="shared" si="17"/>
        <v>1</v>
      </c>
      <c r="AM39" s="152">
        <v>1</v>
      </c>
      <c r="AN39" s="147">
        <f t="shared" si="8"/>
        <v>1</v>
      </c>
      <c r="AO39" s="136" t="s">
        <v>315</v>
      </c>
      <c r="AP39" s="140" t="s">
        <v>316</v>
      </c>
      <c r="AQ39" s="127">
        <f t="shared" si="18"/>
        <v>1</v>
      </c>
      <c r="AR39" s="145">
        <v>1</v>
      </c>
      <c r="AS39" s="129">
        <f t="shared" si="9"/>
        <v>1</v>
      </c>
      <c r="AT39" s="136" t="s">
        <v>221</v>
      </c>
      <c r="AU39" s="42"/>
    </row>
    <row r="40" spans="1:49" s="48" customFormat="1" ht="118.5" customHeight="1" x14ac:dyDescent="0.3">
      <c r="A40" s="44">
        <v>5</v>
      </c>
      <c r="B40" s="45" t="s">
        <v>183</v>
      </c>
      <c r="C40" s="34" t="s">
        <v>184</v>
      </c>
      <c r="D40" s="44" t="s">
        <v>185</v>
      </c>
      <c r="E40" s="45" t="s">
        <v>186</v>
      </c>
      <c r="F40" s="45" t="s">
        <v>144</v>
      </c>
      <c r="G40" s="45" t="s">
        <v>187</v>
      </c>
      <c r="H40" s="45" t="s">
        <v>188</v>
      </c>
      <c r="I40" s="45" t="s">
        <v>160</v>
      </c>
      <c r="J40" s="45" t="s">
        <v>52</v>
      </c>
      <c r="K40" s="45" t="s">
        <v>187</v>
      </c>
      <c r="L40" s="111">
        <v>0.33</v>
      </c>
      <c r="M40" s="111">
        <v>0.67</v>
      </c>
      <c r="N40" s="111">
        <v>0.84</v>
      </c>
      <c r="O40" s="111">
        <v>1</v>
      </c>
      <c r="P40" s="112">
        <v>1</v>
      </c>
      <c r="Q40" s="116" t="s">
        <v>64</v>
      </c>
      <c r="R40" s="47" t="s">
        <v>189</v>
      </c>
      <c r="S40" s="45" t="s">
        <v>190</v>
      </c>
      <c r="T40" s="33" t="s">
        <v>153</v>
      </c>
      <c r="U40" s="38" t="s">
        <v>191</v>
      </c>
      <c r="V40" s="46" t="s">
        <v>192</v>
      </c>
      <c r="W40" s="114">
        <f t="shared" si="14"/>
        <v>0.33</v>
      </c>
      <c r="X40" s="145">
        <v>0.33</v>
      </c>
      <c r="Y40" s="147">
        <f t="shared" si="10"/>
        <v>1</v>
      </c>
      <c r="Z40" s="136" t="s">
        <v>224</v>
      </c>
      <c r="AA40" s="140" t="s">
        <v>223</v>
      </c>
      <c r="AB40" s="113">
        <f t="shared" si="15"/>
        <v>0.67</v>
      </c>
      <c r="AC40" s="145">
        <v>1</v>
      </c>
      <c r="AD40" s="147">
        <f t="shared" si="6"/>
        <v>1</v>
      </c>
      <c r="AE40" s="136" t="s">
        <v>255</v>
      </c>
      <c r="AF40" s="140" t="s">
        <v>256</v>
      </c>
      <c r="AG40" s="115">
        <f t="shared" si="16"/>
        <v>0.84</v>
      </c>
      <c r="AH40" s="145">
        <v>1</v>
      </c>
      <c r="AI40" s="126">
        <f t="shared" si="7"/>
        <v>1</v>
      </c>
      <c r="AJ40" s="136" t="s">
        <v>255</v>
      </c>
      <c r="AK40" s="140" t="s">
        <v>256</v>
      </c>
      <c r="AL40" s="113">
        <f t="shared" si="17"/>
        <v>1</v>
      </c>
      <c r="AM40" s="152">
        <v>1</v>
      </c>
      <c r="AN40" s="147">
        <f t="shared" si="8"/>
        <v>1</v>
      </c>
      <c r="AO40" s="136" t="s">
        <v>255</v>
      </c>
      <c r="AP40" s="140" t="s">
        <v>317</v>
      </c>
      <c r="AQ40" s="127">
        <f t="shared" si="18"/>
        <v>1</v>
      </c>
      <c r="AR40" s="145">
        <v>1</v>
      </c>
      <c r="AS40" s="129">
        <f t="shared" si="9"/>
        <v>1</v>
      </c>
      <c r="AT40" s="140" t="s">
        <v>255</v>
      </c>
      <c r="AU40" s="42"/>
    </row>
    <row r="41" spans="1:49" ht="138.75" customHeight="1" thickBot="1" x14ac:dyDescent="0.3">
      <c r="A41" s="44">
        <v>5</v>
      </c>
      <c r="B41" s="45" t="s">
        <v>183</v>
      </c>
      <c r="C41" s="34" t="s">
        <v>184</v>
      </c>
      <c r="D41" s="44" t="s">
        <v>193</v>
      </c>
      <c r="E41" s="45" t="s">
        <v>194</v>
      </c>
      <c r="F41" s="45" t="s">
        <v>144</v>
      </c>
      <c r="G41" s="45" t="s">
        <v>187</v>
      </c>
      <c r="H41" s="45" t="s">
        <v>195</v>
      </c>
      <c r="I41" s="45" t="s">
        <v>196</v>
      </c>
      <c r="J41" s="45" t="s">
        <v>52</v>
      </c>
      <c r="K41" s="45" t="s">
        <v>187</v>
      </c>
      <c r="L41" s="111">
        <v>0.2</v>
      </c>
      <c r="M41" s="111">
        <v>0.4</v>
      </c>
      <c r="N41" s="111">
        <v>0.6</v>
      </c>
      <c r="O41" s="111">
        <v>0.8</v>
      </c>
      <c r="P41" s="112">
        <v>0.8</v>
      </c>
      <c r="Q41" s="49" t="s">
        <v>64</v>
      </c>
      <c r="R41" s="47" t="s">
        <v>189</v>
      </c>
      <c r="S41" s="45" t="s">
        <v>192</v>
      </c>
      <c r="T41" s="33" t="s">
        <v>153</v>
      </c>
      <c r="U41" s="38" t="s">
        <v>191</v>
      </c>
      <c r="V41" s="46" t="s">
        <v>192</v>
      </c>
      <c r="W41" s="114">
        <f t="shared" si="14"/>
        <v>0.2</v>
      </c>
      <c r="X41" s="146">
        <f>774/776*20%</f>
        <v>0.19948453608247424</v>
      </c>
      <c r="Y41" s="147">
        <f t="shared" si="10"/>
        <v>0.99742268041237114</v>
      </c>
      <c r="Z41" s="136" t="s">
        <v>225</v>
      </c>
      <c r="AA41" s="140" t="s">
        <v>223</v>
      </c>
      <c r="AB41" s="113">
        <f t="shared" si="15"/>
        <v>0.4</v>
      </c>
      <c r="AC41" s="152">
        <v>0.8538</v>
      </c>
      <c r="AD41" s="147">
        <f t="shared" si="6"/>
        <v>1</v>
      </c>
      <c r="AE41" s="136" t="s">
        <v>257</v>
      </c>
      <c r="AF41" s="140" t="s">
        <v>256</v>
      </c>
      <c r="AG41" s="115">
        <f t="shared" si="16"/>
        <v>0.6</v>
      </c>
      <c r="AH41" s="146">
        <f>343/499</f>
        <v>0.68737474949899802</v>
      </c>
      <c r="AI41" s="126">
        <f t="shared" si="7"/>
        <v>1</v>
      </c>
      <c r="AJ41" s="136" t="s">
        <v>286</v>
      </c>
      <c r="AK41" s="140" t="s">
        <v>256</v>
      </c>
      <c r="AL41" s="113">
        <f t="shared" si="17"/>
        <v>0.8</v>
      </c>
      <c r="AM41" s="152">
        <v>0.95320000000000005</v>
      </c>
      <c r="AN41" s="147">
        <f t="shared" si="8"/>
        <v>1</v>
      </c>
      <c r="AO41" s="136" t="s">
        <v>318</v>
      </c>
      <c r="AP41" s="140" t="s">
        <v>317</v>
      </c>
      <c r="AQ41" s="127">
        <f t="shared" si="18"/>
        <v>0.8</v>
      </c>
      <c r="AR41" s="146">
        <v>0.95320000000000005</v>
      </c>
      <c r="AS41" s="129">
        <f t="shared" si="9"/>
        <v>1</v>
      </c>
      <c r="AT41" s="140" t="s">
        <v>318</v>
      </c>
      <c r="AU41" s="42"/>
    </row>
    <row r="42" spans="1:49" ht="16.5" thickBot="1" x14ac:dyDescent="0.3">
      <c r="A42" s="279" t="s">
        <v>208</v>
      </c>
      <c r="B42" s="280"/>
      <c r="C42" s="280"/>
      <c r="D42" s="280"/>
      <c r="E42" s="281"/>
      <c r="F42" s="60"/>
      <c r="G42" s="61"/>
      <c r="H42" s="61"/>
      <c r="I42" s="61"/>
      <c r="J42" s="61"/>
      <c r="K42" s="61"/>
      <c r="L42" s="61"/>
      <c r="M42" s="61"/>
      <c r="N42" s="61"/>
      <c r="O42" s="61"/>
      <c r="P42" s="61"/>
      <c r="Q42" s="61"/>
      <c r="R42" s="61"/>
      <c r="S42" s="61"/>
      <c r="T42" s="61"/>
      <c r="U42" s="61"/>
      <c r="V42" s="62"/>
      <c r="W42" s="282"/>
      <c r="X42" s="283"/>
      <c r="Y42" s="130">
        <f>AVERAGE(Y36:Y41)*20%</f>
        <v>0.18623613402061856</v>
      </c>
      <c r="Z42" s="284"/>
      <c r="AA42" s="285"/>
      <c r="AB42" s="286"/>
      <c r="AC42" s="283"/>
      <c r="AD42" s="130">
        <f>AVERAGE(AD36:AD41)*20%</f>
        <v>0.18800000000000003</v>
      </c>
      <c r="AE42" s="284"/>
      <c r="AF42" s="285"/>
      <c r="AG42" s="286"/>
      <c r="AH42" s="283"/>
      <c r="AI42" s="130">
        <f>AVERAGE(AI36:AI41)*20%</f>
        <v>0.1925</v>
      </c>
      <c r="AJ42" s="284"/>
      <c r="AK42" s="285"/>
      <c r="AL42" s="286"/>
      <c r="AM42" s="283"/>
      <c r="AN42" s="130">
        <f>AVERAGE(AN36:AN41)*20%</f>
        <v>0.19681000000000001</v>
      </c>
      <c r="AO42" s="284"/>
      <c r="AP42" s="285"/>
      <c r="AQ42" s="286"/>
      <c r="AR42" s="283"/>
      <c r="AS42" s="130">
        <f>AVERAGE(AS36:AS41)*20%</f>
        <v>0.19315583333333333</v>
      </c>
      <c r="AT42" s="142"/>
      <c r="AU42" s="50"/>
    </row>
    <row r="43" spans="1:49" ht="19.5" thickBot="1" x14ac:dyDescent="0.35">
      <c r="A43" s="287" t="s">
        <v>127</v>
      </c>
      <c r="B43" s="288"/>
      <c r="C43" s="288"/>
      <c r="D43" s="288"/>
      <c r="E43" s="289"/>
      <c r="F43" s="57"/>
      <c r="G43" s="58"/>
      <c r="H43" s="58"/>
      <c r="I43" s="58"/>
      <c r="J43" s="58"/>
      <c r="K43" s="58"/>
      <c r="L43" s="58"/>
      <c r="M43" s="58"/>
      <c r="N43" s="58"/>
      <c r="O43" s="58"/>
      <c r="P43" s="58"/>
      <c r="Q43" s="58"/>
      <c r="R43" s="58"/>
      <c r="S43" s="58"/>
      <c r="T43" s="58"/>
      <c r="U43" s="58"/>
      <c r="V43" s="59"/>
      <c r="W43" s="277"/>
      <c r="X43" s="278"/>
      <c r="Y43" s="131">
        <f>Y35+Y42</f>
        <v>0.93561604744053206</v>
      </c>
      <c r="Z43" s="290"/>
      <c r="AA43" s="291"/>
      <c r="AB43" s="277"/>
      <c r="AC43" s="278"/>
      <c r="AD43" s="131">
        <f>AD35+AD42</f>
        <v>0.92672815686274512</v>
      </c>
      <c r="AE43" s="290"/>
      <c r="AF43" s="291"/>
      <c r="AG43" s="277"/>
      <c r="AH43" s="278"/>
      <c r="AI43" s="131">
        <f>AI35+AI42</f>
        <v>0.95342467532467545</v>
      </c>
      <c r="AJ43" s="290"/>
      <c r="AK43" s="291"/>
      <c r="AL43" s="277"/>
      <c r="AM43" s="278"/>
      <c r="AN43" s="131">
        <f>AN35+AN42</f>
        <v>0.97627666666666679</v>
      </c>
      <c r="AO43" s="290"/>
      <c r="AP43" s="291"/>
      <c r="AQ43" s="277"/>
      <c r="AR43" s="278"/>
      <c r="AS43" s="131">
        <f>AS35+AS42</f>
        <v>0.97076383333333327</v>
      </c>
      <c r="AT43" s="143"/>
      <c r="AU43" s="51"/>
    </row>
    <row r="44" spans="1:49" x14ac:dyDescent="0.25">
      <c r="A44" s="1"/>
      <c r="B44" s="1"/>
      <c r="C44" s="1"/>
      <c r="D44" s="1"/>
      <c r="E44" s="1"/>
      <c r="F44" s="1"/>
      <c r="G44" s="1"/>
      <c r="H44" s="1"/>
      <c r="I44" s="1"/>
      <c r="J44" s="1"/>
      <c r="K44" s="1"/>
      <c r="L44" s="1"/>
      <c r="M44" s="1"/>
      <c r="N44" s="1"/>
      <c r="O44" s="1"/>
      <c r="P44" s="1"/>
      <c r="Q44" s="1"/>
      <c r="R44" s="1"/>
      <c r="S44" s="1"/>
      <c r="T44" s="1"/>
      <c r="U44" s="1"/>
      <c r="V44" s="1"/>
      <c r="W44" s="1"/>
      <c r="X44" s="1"/>
      <c r="Y44" s="1"/>
      <c r="Z44" s="133"/>
      <c r="AA44" s="133"/>
      <c r="AB44" s="1"/>
      <c r="AC44" s="1"/>
      <c r="AD44" s="52"/>
      <c r="AE44" s="1"/>
      <c r="AF44" s="1"/>
      <c r="AG44" s="1"/>
      <c r="AH44" s="1"/>
      <c r="AI44" s="1"/>
      <c r="AJ44" s="1"/>
      <c r="AK44" s="1"/>
      <c r="AL44" s="1"/>
      <c r="AM44" s="1"/>
      <c r="AN44" s="1"/>
      <c r="AO44" s="132"/>
      <c r="AP44" s="132"/>
      <c r="AQ44" s="1"/>
      <c r="AR44" s="1"/>
      <c r="AS44" s="1"/>
      <c r="AT44" s="132"/>
      <c r="AU44" s="1"/>
      <c r="AV44" s="1"/>
      <c r="AW44" s="1"/>
    </row>
    <row r="45" spans="1:49" x14ac:dyDescent="0.25">
      <c r="A45" s="1"/>
      <c r="B45" s="1"/>
      <c r="C45" s="1"/>
      <c r="D45" s="1"/>
      <c r="E45" s="53"/>
      <c r="F45" s="1"/>
      <c r="G45" s="1"/>
      <c r="H45" s="1"/>
      <c r="I45" s="1"/>
      <c r="J45" s="1"/>
      <c r="K45" s="1"/>
      <c r="L45" s="1"/>
      <c r="M45" s="1"/>
      <c r="N45" s="1"/>
      <c r="O45" s="1"/>
      <c r="P45" s="1"/>
      <c r="Q45" s="1"/>
      <c r="R45" s="1"/>
      <c r="S45" s="1"/>
      <c r="T45" s="1"/>
      <c r="U45" s="1"/>
      <c r="V45" s="1"/>
      <c r="W45" s="1"/>
      <c r="X45" s="1"/>
      <c r="Y45" s="1"/>
      <c r="Z45" s="133"/>
      <c r="AA45" s="133"/>
      <c r="AB45" s="1"/>
      <c r="AC45" s="1"/>
      <c r="AD45" s="1"/>
      <c r="AE45" s="1"/>
      <c r="AF45" s="1"/>
      <c r="AG45" s="1"/>
      <c r="AH45" s="1"/>
      <c r="AI45" s="1"/>
      <c r="AJ45" s="1"/>
      <c r="AK45" s="1"/>
      <c r="AL45" s="1"/>
      <c r="AM45" s="1"/>
      <c r="AN45" s="1"/>
      <c r="AO45" s="132"/>
      <c r="AP45" s="132"/>
      <c r="AQ45" s="1"/>
      <c r="AR45" s="1"/>
      <c r="AS45" s="1"/>
      <c r="AT45" s="132"/>
      <c r="AU45" s="1"/>
      <c r="AV45" s="1"/>
      <c r="AW45" s="1"/>
    </row>
  </sheetData>
  <mergeCells count="99">
    <mergeCell ref="G12:H12"/>
    <mergeCell ref="I12:M12"/>
    <mergeCell ref="G9:H9"/>
    <mergeCell ref="I9:M9"/>
    <mergeCell ref="G10:H10"/>
    <mergeCell ref="I10:M10"/>
    <mergeCell ref="G11:H11"/>
    <mergeCell ref="I11:M11"/>
    <mergeCell ref="AL43:AM43"/>
    <mergeCell ref="AO43:AP43"/>
    <mergeCell ref="AQ43:AR43"/>
    <mergeCell ref="AL42:AM42"/>
    <mergeCell ref="AO42:AP42"/>
    <mergeCell ref="AQ42:AR42"/>
    <mergeCell ref="AG43:AH43"/>
    <mergeCell ref="AO35:AP35"/>
    <mergeCell ref="AQ35:AR35"/>
    <mergeCell ref="A42:E42"/>
    <mergeCell ref="W42:X42"/>
    <mergeCell ref="Z42:AA42"/>
    <mergeCell ref="AB42:AC42"/>
    <mergeCell ref="AE42:AF42"/>
    <mergeCell ref="AG42:AH42"/>
    <mergeCell ref="AJ42:AK42"/>
    <mergeCell ref="A43:E43"/>
    <mergeCell ref="W43:X43"/>
    <mergeCell ref="Z43:AA43"/>
    <mergeCell ref="AB43:AC43"/>
    <mergeCell ref="AE43:AF43"/>
    <mergeCell ref="AJ43:AK43"/>
    <mergeCell ref="AQ17:AT18"/>
    <mergeCell ref="A35:E35"/>
    <mergeCell ref="W35:X35"/>
    <mergeCell ref="Z35:AA35"/>
    <mergeCell ref="AB35:AC35"/>
    <mergeCell ref="AE35:AF35"/>
    <mergeCell ref="AG35:AH35"/>
    <mergeCell ref="AJ35:AK35"/>
    <mergeCell ref="AL35:AM35"/>
    <mergeCell ref="R16:V18"/>
    <mergeCell ref="W16:AA16"/>
    <mergeCell ref="AB16:AF16"/>
    <mergeCell ref="AG16:AK16"/>
    <mergeCell ref="AL16:AP16"/>
    <mergeCell ref="AQ16:AT16"/>
    <mergeCell ref="W17:AA18"/>
    <mergeCell ref="AB17:AF18"/>
    <mergeCell ref="AG17:AK18"/>
    <mergeCell ref="AL17:AP18"/>
    <mergeCell ref="I13:M13"/>
    <mergeCell ref="I14:M14"/>
    <mergeCell ref="A16:B18"/>
    <mergeCell ref="C16:C19"/>
    <mergeCell ref="D16:F18"/>
    <mergeCell ref="G16:Q18"/>
    <mergeCell ref="AV1:AV2"/>
    <mergeCell ref="AK1:AK2"/>
    <mergeCell ref="AL1:AL2"/>
    <mergeCell ref="AM1:AM2"/>
    <mergeCell ref="AN1:AN2"/>
    <mergeCell ref="AO1:AO2"/>
    <mergeCell ref="AD1:AD2"/>
    <mergeCell ref="AE1:AE2"/>
    <mergeCell ref="AF1:AF2"/>
    <mergeCell ref="AG1:AG2"/>
    <mergeCell ref="AH1:AH2"/>
    <mergeCell ref="AI1:AI2"/>
    <mergeCell ref="AW1:AW2"/>
    <mergeCell ref="A2:M2"/>
    <mergeCell ref="A3:R3"/>
    <mergeCell ref="A4:R4"/>
    <mergeCell ref="A6:B14"/>
    <mergeCell ref="C6:E14"/>
    <mergeCell ref="F6:M6"/>
    <mergeCell ref="I7:M7"/>
    <mergeCell ref="I8:M8"/>
    <mergeCell ref="AP1:AP2"/>
    <mergeCell ref="AQ1:AQ2"/>
    <mergeCell ref="AR1:AR2"/>
    <mergeCell ref="AS1:AS2"/>
    <mergeCell ref="AT1:AT2"/>
    <mergeCell ref="AU1:AU2"/>
    <mergeCell ref="AJ1:AJ2"/>
    <mergeCell ref="G7:H7"/>
    <mergeCell ref="G8:H8"/>
    <mergeCell ref="G13:H13"/>
    <mergeCell ref="G14:H14"/>
    <mergeCell ref="AC1:AC2"/>
    <mergeCell ref="A1:M1"/>
    <mergeCell ref="N1:R2"/>
    <mergeCell ref="S1:S2"/>
    <mergeCell ref="T1:T2"/>
    <mergeCell ref="U1:U2"/>
    <mergeCell ref="V1:V2"/>
    <mergeCell ref="X1:X2"/>
    <mergeCell ref="Y1:Y2"/>
    <mergeCell ref="Z1:Z2"/>
    <mergeCell ref="AA1:AA2"/>
    <mergeCell ref="AB1:AB2"/>
  </mergeCells>
  <dataValidations disablePrompts="1" count="1">
    <dataValidation allowBlank="1" showInputMessage="1" showErrorMessage="1" error="Escriba un texto " promptTitle="Cualquier contenido" sqref="F25 F28 F31:F34" xr:uid="{7601E978-735A-419A-989B-FE7BD4F6EA56}"/>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76DF3B08D03B34B91F992FA5829B101" ma:contentTypeVersion="13" ma:contentTypeDescription="Crear nuevo documento." ma:contentTypeScope="" ma:versionID="cc955f964cef0544bbbbbbae69fb9f1f">
  <xsd:schema xmlns:xsd="http://www.w3.org/2001/XMLSchema" xmlns:xs="http://www.w3.org/2001/XMLSchema" xmlns:p="http://schemas.microsoft.com/office/2006/metadata/properties" xmlns:ns3="918d46ae-bc80-4b93-8345-0c7a35c27299" xmlns:ns4="5074ac74-b766-45bb-bfb7-2b9c165faf29" targetNamespace="http://schemas.microsoft.com/office/2006/metadata/properties" ma:root="true" ma:fieldsID="52adc75e7b8f0af577385e638f7f2ee5" ns3:_="" ns4:_="">
    <xsd:import namespace="918d46ae-bc80-4b93-8345-0c7a35c27299"/>
    <xsd:import namespace="5074ac74-b766-45bb-bfb7-2b9c165faf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d46ae-bc80-4b93-8345-0c7a35c272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74ac74-b766-45bb-bfb7-2b9c165faf29" elementFormDefault="qualified">
    <xsd:import namespace="http://schemas.microsoft.com/office/2006/documentManagement/types"/>
    <xsd:import namespace="http://schemas.microsoft.com/office/infopath/2007/PartnerControls"/>
    <xsd:element name="SharedWithUsers" ma:index="11"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description="" ma:internalName="SharedWithDetails" ma:readOnly="true">
      <xsd:simpleType>
        <xsd:restriction base="dms:Note">
          <xsd:maxLength value="255"/>
        </xsd:restriction>
      </xsd:simpleType>
    </xsd:element>
    <xsd:element name="SharingHintHash" ma:index="13" nillable="true" ma:displayName="Hash de la sugerencia para compartir"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01A0DD-42A1-4B91-BE5F-8433EFB5A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d46ae-bc80-4b93-8345-0c7a35c27299"/>
    <ds:schemaRef ds:uri="5074ac74-b766-45bb-bfb7-2b9c165fa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348804-F9F2-4846-BA87-C2B128F46D38}">
  <ds:schemaRefs>
    <ds:schemaRef ds:uri="http://schemas.microsoft.com/sharepoint/v3/contenttype/forms"/>
  </ds:schemaRefs>
</ds:datastoreItem>
</file>

<file path=customXml/itemProps3.xml><?xml version="1.0" encoding="utf-8"?>
<ds:datastoreItem xmlns:ds="http://schemas.openxmlformats.org/officeDocument/2006/customXml" ds:itemID="{AC77369E-AE28-4DD1-97BD-D1E092F04384}">
  <ds:schemaRefs>
    <ds:schemaRef ds:uri="5074ac74-b766-45bb-bfb7-2b9c165faf29"/>
    <ds:schemaRef ds:uri="http://purl.org/dc/dcmitype/"/>
    <ds:schemaRef ds:uri="http://purl.org/dc/term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918d46ae-bc80-4b93-8345-0c7a35c27299"/>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Niño González</dc:creator>
  <cp:lastModifiedBy>Camilo Bautista Beltran</cp:lastModifiedBy>
  <cp:lastPrinted>2022-04-27T19:58:45Z</cp:lastPrinted>
  <dcterms:created xsi:type="dcterms:W3CDTF">2021-12-02T18:50:00Z</dcterms:created>
  <dcterms:modified xsi:type="dcterms:W3CDTF">2023-01-28T01:06:42Z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0x010100376DF3B08D03B34B91F992FA5829B101</vt:lpwstr>
  </property>
</Properties>
</file>